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творено" sheetId="1" r:id="rId4"/>
    <sheet state="visible" name="Пояснення" sheetId="2" r:id="rId5"/>
    <sheet state="visible" name="Бюджет виробництва" sheetId="3" r:id="rId6"/>
    <sheet state="visible" name="Бюджет продажів" sheetId="4" r:id="rId7"/>
    <sheet state="visible" name="Бюджет накладних витрат" sheetId="5" r:id="rId8"/>
    <sheet state="visible" name="Бюджет капінвестицій" sheetId="6" r:id="rId9"/>
  </sheets>
  <definedNames/>
  <calcPr/>
  <extLst>
    <ext uri="GoogleSheetsCustomDataVersion1">
      <go:sheetsCustomData xmlns:go="http://customooxmlschemas.google.com/" r:id="rId10" roundtripDataSignature="AMtx7miBqnjGP/LFSaZbgp5DcMSizSenZQ=="/>
    </ext>
  </extLst>
</workbook>
</file>

<file path=xl/sharedStrings.xml><?xml version="1.0" encoding="utf-8"?>
<sst xmlns="http://schemas.openxmlformats.org/spreadsheetml/2006/main" count="472" uniqueCount="74">
  <si>
    <t>Документ створено за підтримки Consol Solutions</t>
  </si>
  <si>
    <t>Бюджет виробництва-2020 та його виконання, грн</t>
  </si>
  <si>
    <t>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</si>
  <si>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</si>
  <si>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</si>
  <si>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</si>
  <si>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</si>
  <si>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</si>
  <si>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</si>
  <si>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</si>
  <si>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</si>
  <si>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</si>
  <si>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</si>
  <si>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</si>
  <si>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</si>
  <si>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Продукт</t>
  </si>
  <si>
    <t>Тип</t>
  </si>
  <si>
    <t>о.в.</t>
  </si>
  <si>
    <t>Бюджет</t>
  </si>
  <si>
    <t>Факт</t>
  </si>
  <si>
    <t>(+) недовикон-ня / 
(-) перевикон-ня</t>
  </si>
  <si>
    <t>%</t>
  </si>
  <si>
    <t>Бюджет продажів-2020 та його виконання, грн</t>
  </si>
  <si>
    <t>Коментар</t>
  </si>
  <si>
    <t>Продукт 1</t>
  </si>
  <si>
    <t>Об'єм, одиниць</t>
  </si>
  <si>
    <t>шт</t>
  </si>
  <si>
    <t>(-) недовикон-ня / 
(+) перевикон-ня</t>
  </si>
  <si>
    <t>Бюджет накладних витрат-2020 та його виконання, грн</t>
  </si>
  <si>
    <t>Показник</t>
  </si>
  <si>
    <t>(+) економія 
(-) перевитрата</t>
  </si>
  <si>
    <t>ЗАГАЛОМ</t>
  </si>
  <si>
    <t>Обсяг</t>
  </si>
  <si>
    <t>ВСЬОГО</t>
  </si>
  <si>
    <t>Пряма собівартість на одиницю</t>
  </si>
  <si>
    <t>грн/шт</t>
  </si>
  <si>
    <t>Всього собівартість (база зваження)</t>
  </si>
  <si>
    <t>грн</t>
  </si>
  <si>
    <t>Продажі</t>
  </si>
  <si>
    <t>Зарплата з податками на неї</t>
  </si>
  <si>
    <t>Продукт 2</t>
  </si>
  <si>
    <t>Оренда</t>
  </si>
  <si>
    <t>Маржа</t>
  </si>
  <si>
    <t>Комунальні</t>
  </si>
  <si>
    <t>Маркетинг</t>
  </si>
  <si>
    <t>Маржа %</t>
  </si>
  <si>
    <t>Навчання</t>
  </si>
  <si>
    <t>Продукт 3</t>
  </si>
  <si>
    <t>Рекрутинг</t>
  </si>
  <si>
    <t>Охорона</t>
  </si>
  <si>
    <t>IT-витрати</t>
  </si>
  <si>
    <t>Інші офісні витрати</t>
  </si>
  <si>
    <t>Продукт 4</t>
  </si>
  <si>
    <t>Бюджет капінвестицій-2020 та його виконання, грн (з ПДВ)</t>
  </si>
  <si>
    <t>1 квартал</t>
  </si>
  <si>
    <t>2 квартал</t>
  </si>
  <si>
    <t>3 квартал</t>
  </si>
  <si>
    <t>4 квартал</t>
  </si>
  <si>
    <t>ВСЬОГО оплат капітальні інвестиції</t>
  </si>
  <si>
    <t>Оплати за будівництво нового офісу</t>
  </si>
  <si>
    <t>…</t>
  </si>
  <si>
    <t>Оплати за капітальний ремонт автопарку</t>
  </si>
  <si>
    <t>Оплати за ноутбуки</t>
  </si>
  <si>
    <t>Оплати за вантажівку</t>
  </si>
  <si>
    <t>Оплати за створення сайту</t>
  </si>
  <si>
    <t>Бюджет прямої собівартості на одиницю продукції - 2020 та його виконання, грн/шт</t>
  </si>
  <si>
    <t>Пряма собівартість одиниці, в т.ч.:</t>
  </si>
  <si>
    <t>матеріал 1</t>
  </si>
  <si>
    <t>матеріал 2</t>
  </si>
  <si>
    <t>матеріал 3</t>
  </si>
  <si>
    <t>електроенергія</t>
  </si>
  <si>
    <t>паливно-мастильні матеріали</t>
  </si>
  <si>
    <t>розцінки відрядної зарплати</t>
  </si>
  <si>
    <t>інші змінні витрати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</si>
</sst>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sz val="12.0"/>
    </font>
    <font>
      <b/>
      <sz val="16.0"/>
      <color theme="1"/>
      <name val="Calibri"/>
    </font>
    <font>
      <sz val="11.0"/>
      <color theme="1"/>
      <name val="Calibri"/>
    </font>
    <font/>
    <font>
      <b/>
      <sz val="11.0"/>
      <color theme="1"/>
      <name val="Calibri"/>
    </font>
    <font>
      <sz val="11.0"/>
      <color rgb="FF7F7F7F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</fills>
  <borders count="35">
    <border/>
    <border>
      <left style="dotted">
        <color rgb="FF000000"/>
      </left>
      <top style="dotted">
        <color rgb="FF000000"/>
      </top>
      <bottom style="thin">
        <color theme="0"/>
      </bottom>
    </border>
    <border>
      <top style="dotted">
        <color rgb="FF000000"/>
      </top>
      <bottom style="thin">
        <color theme="0"/>
      </bottom>
    </border>
    <border>
      <right style="dotted">
        <color rgb="FF000000"/>
      </right>
      <top style="dotted">
        <color rgb="FF00000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/>
    </border>
    <border>
      <left style="dotted">
        <color rgb="FF000000"/>
      </left>
      <right style="thin">
        <color theme="0"/>
      </right>
      <top style="thin">
        <color theme="0"/>
      </top>
      <bottom/>
    </border>
    <border>
      <left style="thin">
        <color theme="0"/>
      </left>
      <right style="dotted">
        <color rgb="FF000000"/>
      </right>
      <top style="thin">
        <color theme="0"/>
      </top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dotted">
        <color rgb="FF000000"/>
      </left>
      <top style="dotted">
        <color rgb="FF000000"/>
      </top>
    </border>
    <border>
      <left style="thin">
        <color theme="0"/>
      </left>
      <right/>
      <top style="thin">
        <color theme="0"/>
      </top>
      <bottom style="thin">
        <color theme="0"/>
      </bottom>
    </border>
    <border>
      <top style="dotted">
        <color rgb="FF000000"/>
      </top>
    </border>
    <border>
      <left style="dotted">
        <color rgb="FF000000"/>
      </left>
      <right style="thin">
        <color theme="0"/>
      </right>
      <top style="thin">
        <color theme="0"/>
      </top>
      <bottom style="dotted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  <bottom style="dotted">
        <color rgb="FF000000"/>
      </bottom>
    </border>
    <border>
      <left style="thin">
        <color theme="0"/>
      </left>
      <right style="dotted">
        <color rgb="FF000000"/>
      </right>
      <top style="thin">
        <color theme="0"/>
      </top>
      <bottom style="dotted">
        <color rgb="FF000000"/>
      </bottom>
    </border>
    <border>
      <left style="dotted">
        <color rgb="FF000000"/>
      </left>
      <right/>
      <top style="dotted">
        <color rgb="FF000000"/>
      </top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right style="dotted">
        <color rgb="FF000000"/>
      </right>
      <top style="dotted">
        <color rgb="FF000000"/>
      </top>
    </border>
    <border>
      <left style="dotted">
        <color rgb="FF000000"/>
      </left>
      <right style="thin">
        <color theme="0"/>
      </right>
      <top/>
      <bottom style="thin">
        <color theme="0"/>
      </bottom>
    </border>
    <border>
      <left style="dotted">
        <color rgb="FF000000"/>
      </left>
      <right/>
      <top/>
      <bottom/>
    </border>
    <border>
      <left style="thin">
        <color theme="0"/>
      </left>
      <right style="thin">
        <color theme="0"/>
      </right>
      <top/>
      <bottom style="thin">
        <color theme="0"/>
      </bottom>
    </border>
    <border>
      <left/>
      <right/>
      <top/>
      <bottom/>
    </border>
    <border>
      <left style="thin">
        <color theme="0"/>
      </left>
      <right style="dotted">
        <color rgb="FF000000"/>
      </right>
      <top/>
      <bottom style="thin">
        <color theme="0"/>
      </bottom>
    </border>
    <border>
      <left/>
      <right style="dotted">
        <color rgb="FF000000"/>
      </right>
      <top/>
      <bottom/>
    </border>
    <border>
      <right style="dotted">
        <color rgb="FF000000"/>
      </right>
    </border>
    <border>
      <left style="dotted">
        <color rgb="FF000000"/>
      </left>
    </border>
    <border>
      <left style="dotted">
        <color rgb="FF000000"/>
      </left>
      <bottom style="dotted">
        <color rgb="FF000000"/>
      </bottom>
    </border>
    <border>
      <bottom style="dotted">
        <color rgb="FF000000"/>
      </bottom>
    </border>
    <border>
      <left style="dotted">
        <color rgb="FF000000"/>
      </left>
      <right/>
      <top/>
      <bottom style="dotted">
        <color rgb="FF000000"/>
      </bottom>
    </border>
    <border>
      <left/>
      <right/>
      <top/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dotted">
        <color rgb="FF000000"/>
      </right>
      <top style="thin">
        <color theme="0"/>
      </top>
      <bottom style="thin">
        <color theme="0"/>
      </bottom>
    </border>
    <border>
      <left/>
      <right style="dotted">
        <color rgb="FF000000"/>
      </right>
      <top/>
      <bottom style="dotted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vertical="top"/>
    </xf>
    <xf borderId="1" fillId="2" fontId="3" numFmtId="0" xfId="0" applyAlignment="1" applyBorder="1" applyFill="1" applyFont="1">
      <alignment horizontal="center" vertical="top"/>
    </xf>
    <xf borderId="2" fillId="0" fontId="4" numFmtId="0" xfId="0" applyBorder="1" applyFont="1"/>
    <xf borderId="3" fillId="0" fontId="4" numFmtId="0" xfId="0" applyBorder="1" applyFont="1"/>
    <xf borderId="1" fillId="3" fontId="3" numFmtId="0" xfId="0" applyAlignment="1" applyBorder="1" applyFill="1" applyFont="1">
      <alignment horizontal="center" vertical="top"/>
    </xf>
    <xf borderId="4" fillId="4" fontId="3" numFmtId="0" xfId="0" applyAlignment="1" applyBorder="1" applyFill="1" applyFont="1">
      <alignment horizontal="center" vertical="top"/>
    </xf>
    <xf borderId="5" fillId="4" fontId="3" numFmtId="0" xfId="0" applyAlignment="1" applyBorder="1" applyFont="1">
      <alignment horizontal="center" vertical="top"/>
    </xf>
    <xf borderId="6" fillId="2" fontId="3" numFmtId="0" xfId="0" applyAlignment="1" applyBorder="1" applyFont="1">
      <alignment horizontal="center" shrinkToFit="0" vertical="top" wrapText="1"/>
    </xf>
    <xf borderId="4" fillId="2" fontId="3" numFmtId="0" xfId="0" applyAlignment="1" applyBorder="1" applyFont="1">
      <alignment horizontal="center" vertical="top"/>
    </xf>
    <xf borderId="4" fillId="2" fontId="3" numFmtId="0" xfId="0" applyAlignment="1" applyBorder="1" applyFont="1">
      <alignment horizontal="center" shrinkToFit="0" vertical="top" wrapText="1"/>
    </xf>
    <xf borderId="7" fillId="2" fontId="3" numFmtId="0" xfId="0" applyAlignment="1" applyBorder="1" applyFont="1">
      <alignment horizontal="center" vertical="top"/>
    </xf>
    <xf borderId="6" fillId="3" fontId="3" numFmtId="0" xfId="0" applyAlignment="1" applyBorder="1" applyFont="1">
      <alignment horizontal="center" shrinkToFit="0" vertical="top" wrapText="1"/>
    </xf>
    <xf borderId="4" fillId="3" fontId="3" numFmtId="0" xfId="0" applyAlignment="1" applyBorder="1" applyFont="1">
      <alignment horizontal="center" vertical="top"/>
    </xf>
    <xf borderId="4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vertical="top"/>
    </xf>
    <xf borderId="8" fillId="4" fontId="3" numFmtId="0" xfId="0" applyAlignment="1" applyBorder="1" applyFont="1">
      <alignment horizontal="center" vertical="top"/>
    </xf>
    <xf borderId="9" fillId="0" fontId="3" numFmtId="0" xfId="0" applyBorder="1" applyFont="1"/>
    <xf borderId="10" fillId="4" fontId="3" numFmtId="0" xfId="0" applyAlignment="1" applyBorder="1" applyFont="1">
      <alignment horizontal="center" vertical="top"/>
    </xf>
    <xf borderId="11" fillId="0" fontId="3" numFmtId="0" xfId="0" applyBorder="1" applyFont="1"/>
    <xf borderId="12" fillId="2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horizontal="center"/>
    </xf>
    <xf borderId="13" fillId="2" fontId="3" numFmtId="0" xfId="0" applyAlignment="1" applyBorder="1" applyFont="1">
      <alignment horizontal="center" vertical="top"/>
    </xf>
    <xf borderId="13" fillId="2" fontId="3" numFmtId="0" xfId="0" applyAlignment="1" applyBorder="1" applyFont="1">
      <alignment horizontal="center" shrinkToFit="0" vertical="top" wrapText="1"/>
    </xf>
    <xf borderId="0" fillId="0" fontId="3" numFmtId="0" xfId="0" applyFont="1"/>
    <xf borderId="14" fillId="2" fontId="3" numFmtId="0" xfId="0" applyAlignment="1" applyBorder="1" applyFont="1">
      <alignment horizontal="center" vertical="top"/>
    </xf>
    <xf borderId="1" fillId="2" fontId="3" numFmtId="0" xfId="0" applyAlignment="1" applyBorder="1" applyFont="1">
      <alignment horizontal="center"/>
    </xf>
    <xf borderId="12" fillId="3" fontId="3" numFmtId="0" xfId="0" applyAlignment="1" applyBorder="1" applyFont="1">
      <alignment horizontal="center" shrinkToFit="0" vertical="top" wrapText="1"/>
    </xf>
    <xf borderId="1" fillId="3" fontId="3" numFmtId="0" xfId="0" applyAlignment="1" applyBorder="1" applyFont="1">
      <alignment horizontal="center"/>
    </xf>
    <xf borderId="13" fillId="3" fontId="3" numFmtId="0" xfId="0" applyAlignment="1" applyBorder="1" applyFont="1">
      <alignment horizontal="center" vertical="top"/>
    </xf>
    <xf borderId="15" fillId="5" fontId="3" numFmtId="3" xfId="0" applyBorder="1" applyFill="1" applyFont="1" applyNumberFormat="1"/>
    <xf borderId="13" fillId="3" fontId="3" numFmtId="0" xfId="0" applyAlignment="1" applyBorder="1" applyFont="1">
      <alignment horizontal="center" shrinkToFit="0" vertical="top" wrapText="1"/>
    </xf>
    <xf borderId="16" fillId="5" fontId="3" numFmtId="3" xfId="0" applyBorder="1" applyFont="1" applyNumberFormat="1"/>
    <xf borderId="14" fillId="3" fontId="3" numFmtId="0" xfId="0" applyAlignment="1" applyBorder="1" applyFont="1">
      <alignment horizontal="center" vertical="top"/>
    </xf>
    <xf quotePrefix="1" borderId="13" fillId="2" fontId="3" numFmtId="0" xfId="0" applyAlignment="1" applyBorder="1" applyFont="1">
      <alignment horizontal="center" shrinkToFit="0" vertical="top" wrapText="1"/>
    </xf>
    <xf borderId="17" fillId="5" fontId="3" numFmtId="9" xfId="0" applyBorder="1" applyFont="1" applyNumberFormat="1"/>
    <xf borderId="9" fillId="0" fontId="3" numFmtId="3" xfId="0" applyBorder="1" applyFont="1" applyNumberFormat="1"/>
    <xf borderId="11" fillId="0" fontId="3" numFmtId="3" xfId="0" applyBorder="1" applyFont="1" applyNumberFormat="1"/>
    <xf borderId="16" fillId="5" fontId="3" numFmtId="9" xfId="0" applyBorder="1" applyFont="1" applyNumberFormat="1"/>
    <xf borderId="18" fillId="0" fontId="3" numFmtId="3" xfId="0" applyBorder="1" applyFont="1" applyNumberFormat="1"/>
    <xf borderId="0" fillId="0" fontId="5" numFmtId="0" xfId="0" applyFont="1"/>
    <xf borderId="0" fillId="0" fontId="5" numFmtId="0" xfId="0" applyAlignment="1" applyFont="1">
      <alignment horizontal="center"/>
    </xf>
    <xf borderId="19" fillId="5" fontId="5" numFmtId="3" xfId="0" applyBorder="1" applyFont="1" applyNumberFormat="1"/>
    <xf borderId="20" fillId="5" fontId="5" numFmtId="3" xfId="0" applyBorder="1" applyFont="1" applyNumberFormat="1"/>
    <xf borderId="21" fillId="5" fontId="5" numFmtId="3" xfId="0" applyBorder="1" applyFont="1" applyNumberFormat="1"/>
    <xf borderId="22" fillId="5" fontId="5" numFmtId="3" xfId="0" applyBorder="1" applyFont="1" applyNumberFormat="1"/>
    <xf borderId="23" fillId="5" fontId="5" numFmtId="9" xfId="0" applyBorder="1" applyFont="1" applyNumberFormat="1"/>
    <xf borderId="24" fillId="5" fontId="5" numFmtId="9" xfId="0" applyBorder="1" applyFont="1" applyNumberFormat="1"/>
    <xf borderId="21" fillId="5" fontId="5" numFmtId="9" xfId="0" applyBorder="1" applyFont="1" applyNumberFormat="1"/>
    <xf borderId="25" fillId="0" fontId="5" numFmtId="3" xfId="0" applyBorder="1" applyFont="1" applyNumberFormat="1"/>
    <xf borderId="22" fillId="5" fontId="5" numFmtId="9" xfId="0" applyBorder="1" applyFont="1" applyNumberFormat="1"/>
    <xf borderId="26" fillId="0" fontId="3" numFmtId="0" xfId="0" applyBorder="1" applyFont="1"/>
    <xf borderId="0" fillId="0" fontId="3" numFmtId="0" xfId="0" applyAlignment="1" applyFont="1">
      <alignment horizontal="center"/>
    </xf>
    <xf borderId="20" fillId="5" fontId="3" numFmtId="4" xfId="0" applyBorder="1" applyFont="1" applyNumberFormat="1"/>
    <xf borderId="22" fillId="5" fontId="3" numFmtId="4" xfId="0" applyBorder="1" applyFont="1" applyNumberFormat="1"/>
    <xf borderId="24" fillId="5" fontId="3" numFmtId="9" xfId="0" applyBorder="1" applyFont="1" applyNumberFormat="1"/>
    <xf borderId="26" fillId="0" fontId="3" numFmtId="4" xfId="0" applyBorder="1" applyFont="1" applyNumberFormat="1"/>
    <xf borderId="0" fillId="0" fontId="3" numFmtId="4" xfId="0" applyFont="1" applyNumberFormat="1"/>
    <xf borderId="22" fillId="5" fontId="3" numFmtId="9" xfId="0" applyBorder="1" applyFont="1" applyNumberFormat="1"/>
    <xf borderId="25" fillId="0" fontId="3" numFmtId="3" xfId="0" applyBorder="1" applyFont="1" applyNumberFormat="1"/>
    <xf borderId="27" fillId="0" fontId="3" numFmtId="0" xfId="0" applyBorder="1" applyFont="1"/>
    <xf borderId="28" fillId="0" fontId="6" numFmtId="0" xfId="0" applyBorder="1" applyFont="1"/>
    <xf borderId="28" fillId="0" fontId="6" numFmtId="0" xfId="0" applyAlignment="1" applyBorder="1" applyFont="1">
      <alignment horizontal="center"/>
    </xf>
    <xf borderId="29" fillId="5" fontId="6" numFmtId="3" xfId="0" applyBorder="1" applyFont="1" applyNumberFormat="1"/>
    <xf borderId="30" fillId="5" fontId="6" numFmtId="3" xfId="0" applyBorder="1" applyFont="1" applyNumberFormat="1"/>
    <xf borderId="31" fillId="0" fontId="6" numFmtId="0" xfId="0" applyBorder="1" applyFont="1"/>
    <xf borderId="28" fillId="0" fontId="6" numFmtId="3" xfId="0" applyAlignment="1" applyBorder="1" applyFont="1" applyNumberFormat="1">
      <alignment horizontal="center"/>
    </xf>
    <xf borderId="31" fillId="0" fontId="6" numFmtId="3" xfId="0" applyBorder="1" applyFont="1" applyNumberFormat="1"/>
    <xf borderId="0" fillId="0" fontId="3" numFmtId="0" xfId="0" applyAlignment="1" applyFont="1">
      <alignment horizontal="left"/>
    </xf>
    <xf borderId="26" fillId="0" fontId="3" numFmtId="3" xfId="0" applyBorder="1" applyFont="1" applyNumberFormat="1"/>
    <xf borderId="0" fillId="0" fontId="3" numFmtId="3" xfId="0" applyFont="1" applyNumberFormat="1"/>
    <xf borderId="22" fillId="5" fontId="3" numFmtId="3" xfId="0" applyBorder="1" applyFont="1" applyNumberFormat="1"/>
    <xf borderId="20" fillId="5" fontId="3" numFmtId="3" xfId="0" applyBorder="1" applyFont="1" applyNumberFormat="1"/>
    <xf borderId="32" fillId="5" fontId="5" numFmtId="3" xfId="0" applyBorder="1" applyFont="1" applyNumberFormat="1"/>
    <xf borderId="8" fillId="5" fontId="5" numFmtId="3" xfId="0" applyBorder="1" applyFont="1" applyNumberFormat="1"/>
    <xf borderId="33" fillId="5" fontId="5" numFmtId="9" xfId="0" applyBorder="1" applyFont="1" applyNumberFormat="1"/>
    <xf borderId="8" fillId="5" fontId="5" numFmtId="9" xfId="0" applyBorder="1" applyFont="1" applyNumberFormat="1"/>
    <xf borderId="28" fillId="0" fontId="5" numFmtId="0" xfId="0" applyBorder="1" applyFont="1"/>
    <xf borderId="28" fillId="0" fontId="5" numFmtId="0" xfId="0" applyAlignment="1" applyBorder="1" applyFont="1">
      <alignment horizontal="center"/>
    </xf>
    <xf borderId="12" fillId="5" fontId="5" numFmtId="9" xfId="0" applyBorder="1" applyFont="1" applyNumberFormat="1"/>
    <xf borderId="13" fillId="5" fontId="5" numFmtId="9" xfId="0" applyBorder="1" applyFont="1" applyNumberFormat="1"/>
    <xf borderId="14" fillId="5" fontId="5" numFmtId="9" xfId="0" applyBorder="1" applyFont="1" applyNumberFormat="1"/>
    <xf borderId="31" fillId="0" fontId="5" numFmtId="3" xfId="0" applyBorder="1" applyFont="1" applyNumberFormat="1"/>
    <xf borderId="19" fillId="5" fontId="3" numFmtId="3" xfId="0" applyBorder="1" applyFont="1" applyNumberFormat="1"/>
    <xf borderId="21" fillId="5" fontId="3" numFmtId="3" xfId="0" applyBorder="1" applyFont="1" applyNumberFormat="1"/>
    <xf borderId="23" fillId="5" fontId="3" numFmtId="9" xfId="0" applyBorder="1" applyFont="1" applyNumberFormat="1"/>
    <xf borderId="8" fillId="5" fontId="3" numFmtId="3" xfId="0" applyBorder="1" applyFont="1" applyNumberFormat="1"/>
    <xf borderId="8" fillId="5" fontId="3" numFmtId="9" xfId="0" applyBorder="1" applyFont="1" applyNumberFormat="1"/>
    <xf borderId="29" fillId="5" fontId="3" numFmtId="3" xfId="0" applyBorder="1" applyFont="1" applyNumberFormat="1"/>
    <xf borderId="30" fillId="5" fontId="3" numFmtId="3" xfId="0" applyBorder="1" applyFont="1" applyNumberFormat="1"/>
    <xf borderId="34" fillId="5" fontId="3" numFmtId="9" xfId="0" applyBorder="1" applyFont="1" applyNumberFormat="1"/>
    <xf borderId="27" fillId="0" fontId="3" numFmtId="3" xfId="0" applyBorder="1" applyFont="1" applyNumberFormat="1"/>
    <xf borderId="28" fillId="0" fontId="3" numFmtId="3" xfId="0" applyBorder="1" applyFont="1" applyNumberFormat="1"/>
    <xf borderId="30" fillId="5" fontId="3" numFmtId="9" xfId="0" applyBorder="1" applyFont="1" applyNumberFormat="1"/>
    <xf borderId="31" fillId="0" fontId="3" numFmtId="3" xfId="0" applyBorder="1" applyFont="1" applyNumberFormat="1"/>
    <xf borderId="0" fillId="0" fontId="7" numFmtId="0" xfId="0" applyFont="1"/>
    <xf borderId="32" fillId="5" fontId="3" numFmtId="3" xfId="0" applyBorder="1" applyFont="1" applyNumberFormat="1"/>
    <xf borderId="33" fillId="5" fontId="3" numFmtId="9" xfId="0" applyBorder="1" applyFont="1" applyNumberFormat="1"/>
    <xf borderId="28" fillId="0" fontId="3" numFmtId="0" xfId="0" applyBorder="1" applyFont="1"/>
    <xf borderId="28" fillId="0" fontId="3" numFmtId="0" xfId="0" applyAlignment="1" applyBorder="1" applyFont="1">
      <alignment horizontal="center"/>
    </xf>
    <xf borderId="12" fillId="5" fontId="3" numFmtId="9" xfId="0" applyBorder="1" applyFont="1" applyNumberFormat="1"/>
    <xf borderId="13" fillId="5" fontId="3" numFmtId="9" xfId="0" applyBorder="1" applyFont="1" applyNumberFormat="1"/>
    <xf borderId="14" fillId="5" fontId="3" numFmtId="9" xfId="0" applyBorder="1" applyFont="1" applyNumberFormat="1"/>
    <xf borderId="9" fillId="0" fontId="5" numFmtId="0" xfId="0" applyBorder="1" applyFont="1"/>
    <xf borderId="11" fillId="0" fontId="5" numFmtId="0" xfId="0" applyBorder="1" applyFont="1"/>
    <xf borderId="11" fillId="0" fontId="5" numFmtId="0" xfId="0" applyAlignment="1" applyBorder="1" applyFont="1">
      <alignment horizontal="center"/>
    </xf>
    <xf borderId="15" fillId="4" fontId="5" numFmtId="4" xfId="0" applyBorder="1" applyFont="1" applyNumberFormat="1"/>
    <xf borderId="16" fillId="4" fontId="5" numFmtId="4" xfId="0" applyBorder="1" applyFont="1" applyNumberFormat="1"/>
    <xf borderId="16" fillId="5" fontId="5" numFmtId="4" xfId="0" applyBorder="1" applyFont="1" applyNumberFormat="1"/>
    <xf borderId="16" fillId="5" fontId="5" numFmtId="9" xfId="0" applyBorder="1" applyFont="1" applyNumberFormat="1"/>
    <xf borderId="18" fillId="0" fontId="5" numFmtId="3" xfId="0" applyBorder="1" applyFont="1" applyNumberFormat="1"/>
    <xf borderId="21" fillId="5" fontId="3" numFmtId="9" xfId="0" applyBorder="1" applyFont="1" applyNumberFormat="1"/>
    <xf borderId="25" fillId="0" fontId="3" numFmtId="0" xfId="0" applyBorder="1" applyFont="1"/>
    <xf borderId="28" fillId="0" fontId="3" numFmtId="0" xfId="0" applyAlignment="1" applyBorder="1" applyFont="1">
      <alignment horizontal="left"/>
    </xf>
    <xf borderId="27" fillId="0" fontId="3" numFmtId="4" xfId="0" applyBorder="1" applyFont="1" applyNumberFormat="1"/>
    <xf borderId="28" fillId="0" fontId="3" numFmtId="4" xfId="0" applyBorder="1" applyFont="1" applyNumberFormat="1"/>
    <xf borderId="30" fillId="5" fontId="3" numFmtId="4" xfId="0" applyBorder="1" applyFont="1" applyNumberFormat="1"/>
    <xf borderId="3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782550" cy="5972175"/>
    <xdr:sp>
      <xdr:nvSpPr>
        <xdr:cNvPr id="3" name="Shape 3"/>
        <xdr:cNvSpPr txBox="1"/>
      </xdr:nvSpPr>
      <xdr:spPr>
        <a:xfrm>
          <a:off x="0" y="793913"/>
          <a:ext cx="10692000" cy="59721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В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цьому файлі наведено приклади наступних бюджетів (</a:t>
          </a: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в яких вже добавлено місце для обліку фактичних значень, та пояснень відхилень від бюджету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1)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Бюджети, що складаються за принципом НАРАХУВАНЬ, тобто по тому, як ви споживаєте витрати, а не оплачуєте їх грошами.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Якщо ви платник ПДВ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то такі бюджети складаються на сумах,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ОЧИЩЕНИХ від ПДВ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До таких бюджетів відносятся: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- Бюджет виробництва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- Бюджет продажів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- Бюджет накладних витрат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2)</a:t>
          </a: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Бюджети, що складаються за принципом ОПЛАТ, тобто по тому, як ви здійснюєте оплати.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Якщо ви платник ПДВ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то такі бюджети, навпаки, складаються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З УРАХУВАННЯМ сум ПДВ</a:t>
          </a:r>
          <a:endParaRPr sz="1100" u="sng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b="0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 Бюджет капітальних інвестицій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Детальніше: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Бюджет виробництва 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 правило містить як інформацію стосовно фізичних обсягів, так і собівартості на одиницю продукції у розрізі статей таких витрат. До собівартості слід включати тільки ті витрати, що мають змінний характер відносно зміни фізичних обсягів виробництва (витрати, що мають постійну або умовно-постійну величину, повинні відображатись у </a:t>
          </a:r>
          <a:r>
            <a:rPr b="0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Бюджеті накладних витрат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Бюджет продажів 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як правило містить інформацію, у розрізі видів продукції, щодо: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фізичних обсягів продажів,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загального обсягу доходів (очищених від ПДВ),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загального маржинального прибутку (тобто Дохід за мінусом Змінних витрат), в грошових одиницях та у %% від Доходу. Маржинальний прибуток має бути після врахування таких змінних витрат, як: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- собівартість продукції в частині змінних витрат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- бонуси працівникам, що залежать від показників продажів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- витрати на доставку продукції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- інших витрат, що напряму залежать від фізичних або грошових обсягів продажів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Бюджет накладних витрат 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містить інформацію щодо постійних, або умовно-постійних витрат, тобто тих, що не суттєво реагують на значні зміни у обсягах виробництва. До їх складу як правило входять: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зарплати у вигляді окладів адмінперсону та працівників збуту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оренди виробничих та адміністративних приміщень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комунальні витрати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IT-витрати, охорона, різноманітні офісні витрати та ін.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FF"/>
              </a:solidFill>
              <a:latin typeface="Calibri"/>
              <a:ea typeface="Calibri"/>
              <a:cs typeface="Calibri"/>
              <a:sym typeface="Calibri"/>
            </a:rPr>
            <a:t>Бюджет капітальних інвестицій </a:t>
          </a: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містить інформацію щодо сум оплат за придбання або створення капітальних активів: основних засобів, нематеріальних активів. З даним типом бюджету легше працювати, коли він складений по ОПЛАТАХ та з ПДВ (на відміну від інших видів бюджетів), тому що капітальні інвестиції, як правило: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це великі суми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робляться не часто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частково або повністю передплачуються наперед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">
      <c r="B2" s="1" t="s"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 outlineLevelCol="1" outlineLevelRow="1"/>
  <cols>
    <col customWidth="1" min="1" max="1" width="9.63"/>
    <col customWidth="1" min="2" max="2" width="27.38"/>
    <col customWidth="1" min="3" max="3" width="6.25"/>
    <col customWidth="1" min="4" max="5" width="8.38"/>
    <col customWidth="1" min="6" max="6" width="18.5"/>
    <col customWidth="1" min="7" max="7" width="5.25"/>
    <col customWidth="1" min="8" max="9" width="7.63" outlineLevel="1"/>
    <col customWidth="1" min="10" max="10" width="15.25" outlineLevel="1"/>
    <col customWidth="1" min="11" max="11" width="5.75" outlineLevel="1"/>
    <col customWidth="1" min="12" max="12" width="23.63" outlineLevel="1"/>
    <col customWidth="1" min="13" max="14" width="7.63" outlineLevel="1"/>
    <col customWidth="1" min="15" max="15" width="15.25" outlineLevel="1"/>
    <col customWidth="1" min="16" max="16" width="5.75" outlineLevel="1"/>
    <col customWidth="1" min="17" max="17" width="23.63" outlineLevel="1"/>
    <col customWidth="1" min="18" max="19" width="7.63" outlineLevel="1"/>
    <col customWidth="1" min="20" max="20" width="15.25" outlineLevel="1"/>
    <col customWidth="1" min="21" max="21" width="5.75" outlineLevel="1"/>
    <col customWidth="1" min="22" max="22" width="23.63" outlineLevel="1"/>
    <col customWidth="1" min="23" max="24" width="7.63" outlineLevel="1"/>
    <col customWidth="1" min="25" max="25" width="15.25" outlineLevel="1"/>
    <col customWidth="1" min="26" max="26" width="5.75" outlineLevel="1"/>
    <col customWidth="1" min="27" max="27" width="23.63" outlineLevel="1"/>
    <col customWidth="1" min="28" max="29" width="7.63" outlineLevel="1"/>
    <col customWidth="1" min="30" max="30" width="15.25" outlineLevel="1"/>
    <col customWidth="1" min="31" max="31" width="5.75" outlineLevel="1"/>
    <col customWidth="1" min="32" max="32" width="23.63" outlineLevel="1"/>
    <col customWidth="1" min="33" max="34" width="7.63" outlineLevel="1"/>
    <col customWidth="1" min="35" max="35" width="15.25" outlineLevel="1"/>
    <col customWidth="1" min="36" max="36" width="5.75" outlineLevel="1"/>
    <col customWidth="1" min="37" max="37" width="23.63" outlineLevel="1"/>
    <col customWidth="1" min="38" max="39" width="7.63" outlineLevel="1"/>
    <col customWidth="1" min="40" max="40" width="15.25" outlineLevel="1"/>
    <col customWidth="1" min="41" max="41" width="5.75" outlineLevel="1"/>
    <col customWidth="1" min="42" max="42" width="23.63" outlineLevel="1"/>
    <col customWidth="1" min="43" max="44" width="7.63" outlineLevel="1"/>
    <col customWidth="1" min="45" max="45" width="15.25" outlineLevel="1"/>
    <col customWidth="1" min="46" max="46" width="5.75" outlineLevel="1"/>
    <col customWidth="1" min="47" max="47" width="23.63" outlineLevel="1"/>
    <col customWidth="1" min="48" max="49" width="7.63" outlineLevel="1"/>
    <col customWidth="1" min="50" max="50" width="15.25" outlineLevel="1"/>
    <col customWidth="1" min="51" max="51" width="5.75" outlineLevel="1"/>
    <col customWidth="1" min="52" max="52" width="23.63" outlineLevel="1"/>
    <col customWidth="1" min="53" max="54" width="7.63" outlineLevel="1"/>
    <col customWidth="1" min="55" max="55" width="15.25" outlineLevel="1"/>
    <col customWidth="1" min="56" max="56" width="5.75" outlineLevel="1"/>
    <col customWidth="1" min="57" max="57" width="23.63" outlineLevel="1"/>
    <col customWidth="1" min="58" max="59" width="7.63" outlineLevel="1"/>
    <col customWidth="1" min="60" max="60" width="15.25" outlineLevel="1"/>
    <col customWidth="1" min="61" max="61" width="5.75" outlineLevel="1"/>
    <col customWidth="1" min="62" max="62" width="23.63" outlineLevel="1"/>
    <col customWidth="1" min="63" max="64" width="7.63" outlineLevel="1"/>
    <col customWidth="1" min="65" max="65" width="15.25" outlineLevel="1"/>
    <col customWidth="1" min="66" max="66" width="5.75" outlineLevel="1"/>
    <col customWidth="1" min="67" max="67" width="23.63" outlineLevel="1"/>
  </cols>
  <sheetData>
    <row r="1" ht="14.25" customHeight="1">
      <c r="A1" s="2" t="s">
        <v>1</v>
      </c>
    </row>
    <row r="2" ht="14.25" customHeight="1">
      <c r="A2" s="3"/>
      <c r="B2" s="3"/>
      <c r="C2" s="3"/>
      <c r="D2" s="4" t="s">
        <v>2</v>
      </c>
      <c r="E2" s="5"/>
      <c r="F2" s="5"/>
      <c r="G2" s="6"/>
      <c r="H2" s="7" t="s">
        <v>3</v>
      </c>
      <c r="I2" s="5"/>
      <c r="J2" s="5"/>
      <c r="K2" s="5"/>
      <c r="L2" s="6"/>
      <c r="M2" s="7" t="s">
        <v>4</v>
      </c>
      <c r="N2" s="5"/>
      <c r="O2" s="5"/>
      <c r="P2" s="5"/>
      <c r="Q2" s="6"/>
      <c r="R2" s="7" t="s">
        <v>5</v>
      </c>
      <c r="S2" s="5"/>
      <c r="T2" s="5"/>
      <c r="U2" s="5"/>
      <c r="V2" s="6"/>
      <c r="W2" s="7" t="s">
        <v>6</v>
      </c>
      <c r="X2" s="5"/>
      <c r="Y2" s="5"/>
      <c r="Z2" s="5"/>
      <c r="AA2" s="6"/>
      <c r="AB2" s="7" t="s">
        <v>7</v>
      </c>
      <c r="AC2" s="5"/>
      <c r="AD2" s="5"/>
      <c r="AE2" s="5"/>
      <c r="AF2" s="6"/>
      <c r="AG2" s="7" t="s">
        <v>8</v>
      </c>
      <c r="AH2" s="5"/>
      <c r="AI2" s="5"/>
      <c r="AJ2" s="5"/>
      <c r="AK2" s="6"/>
      <c r="AL2" s="7" t="s">
        <v>9</v>
      </c>
      <c r="AM2" s="5"/>
      <c r="AN2" s="5"/>
      <c r="AO2" s="5"/>
      <c r="AP2" s="6"/>
      <c r="AQ2" s="7" t="s">
        <v>10</v>
      </c>
      <c r="AR2" s="5"/>
      <c r="AS2" s="5"/>
      <c r="AT2" s="5"/>
      <c r="AU2" s="6"/>
      <c r="AV2" s="7" t="s">
        <v>11</v>
      </c>
      <c r="AW2" s="5"/>
      <c r="AX2" s="5"/>
      <c r="AY2" s="5"/>
      <c r="AZ2" s="6"/>
      <c r="BA2" s="7" t="s">
        <v>12</v>
      </c>
      <c r="BB2" s="5"/>
      <c r="BC2" s="5"/>
      <c r="BD2" s="5"/>
      <c r="BE2" s="6"/>
      <c r="BF2" s="7" t="s">
        <v>13</v>
      </c>
      <c r="BG2" s="5"/>
      <c r="BH2" s="5"/>
      <c r="BI2" s="5"/>
      <c r="BJ2" s="6"/>
      <c r="BK2" s="7" t="s">
        <v>14</v>
      </c>
      <c r="BL2" s="5"/>
      <c r="BM2" s="5"/>
      <c r="BN2" s="5"/>
      <c r="BO2" s="6"/>
    </row>
    <row r="3" ht="14.25" customHeight="1">
      <c r="A3" s="8" t="s">
        <v>15</v>
      </c>
      <c r="B3" s="8" t="s">
        <v>16</v>
      </c>
      <c r="C3" s="9" t="s">
        <v>17</v>
      </c>
      <c r="D3" s="10" t="s">
        <v>18</v>
      </c>
      <c r="E3" s="11" t="s">
        <v>19</v>
      </c>
      <c r="F3" s="12" t="s">
        <v>20</v>
      </c>
      <c r="G3" s="13" t="s">
        <v>21</v>
      </c>
      <c r="H3" s="14" t="s">
        <v>18</v>
      </c>
      <c r="I3" s="15" t="s">
        <v>19</v>
      </c>
      <c r="J3" s="16" t="s">
        <v>20</v>
      </c>
      <c r="K3" s="16" t="s">
        <v>21</v>
      </c>
      <c r="L3" s="17" t="s">
        <v>23</v>
      </c>
      <c r="M3" s="14" t="s">
        <v>18</v>
      </c>
      <c r="N3" s="15" t="s">
        <v>19</v>
      </c>
      <c r="O3" s="16" t="s">
        <v>20</v>
      </c>
      <c r="P3" s="16" t="s">
        <v>21</v>
      </c>
      <c r="Q3" s="17" t="s">
        <v>23</v>
      </c>
      <c r="R3" s="14" t="s">
        <v>18</v>
      </c>
      <c r="S3" s="15" t="s">
        <v>19</v>
      </c>
      <c r="T3" s="16" t="s">
        <v>20</v>
      </c>
      <c r="U3" s="16" t="s">
        <v>21</v>
      </c>
      <c r="V3" s="17" t="s">
        <v>23</v>
      </c>
      <c r="W3" s="14" t="s">
        <v>18</v>
      </c>
      <c r="X3" s="15" t="s">
        <v>19</v>
      </c>
      <c r="Y3" s="16" t="s">
        <v>20</v>
      </c>
      <c r="Z3" s="16" t="s">
        <v>21</v>
      </c>
      <c r="AA3" s="17" t="s">
        <v>23</v>
      </c>
      <c r="AB3" s="14" t="s">
        <v>18</v>
      </c>
      <c r="AC3" s="15" t="s">
        <v>19</v>
      </c>
      <c r="AD3" s="16" t="s">
        <v>20</v>
      </c>
      <c r="AE3" s="16" t="s">
        <v>21</v>
      </c>
      <c r="AF3" s="17" t="s">
        <v>23</v>
      </c>
      <c r="AG3" s="14" t="s">
        <v>18</v>
      </c>
      <c r="AH3" s="15" t="s">
        <v>19</v>
      </c>
      <c r="AI3" s="16" t="s">
        <v>20</v>
      </c>
      <c r="AJ3" s="16" t="s">
        <v>21</v>
      </c>
      <c r="AK3" s="17" t="s">
        <v>23</v>
      </c>
      <c r="AL3" s="14" t="s">
        <v>18</v>
      </c>
      <c r="AM3" s="15" t="s">
        <v>19</v>
      </c>
      <c r="AN3" s="16" t="s">
        <v>20</v>
      </c>
      <c r="AO3" s="16" t="s">
        <v>21</v>
      </c>
      <c r="AP3" s="17" t="s">
        <v>23</v>
      </c>
      <c r="AQ3" s="14" t="s">
        <v>18</v>
      </c>
      <c r="AR3" s="15" t="s">
        <v>19</v>
      </c>
      <c r="AS3" s="16" t="s">
        <v>20</v>
      </c>
      <c r="AT3" s="16" t="s">
        <v>21</v>
      </c>
      <c r="AU3" s="17" t="s">
        <v>23</v>
      </c>
      <c r="AV3" s="14" t="s">
        <v>18</v>
      </c>
      <c r="AW3" s="15" t="s">
        <v>19</v>
      </c>
      <c r="AX3" s="16" t="s">
        <v>20</v>
      </c>
      <c r="AY3" s="16" t="s">
        <v>21</v>
      </c>
      <c r="AZ3" s="17" t="s">
        <v>23</v>
      </c>
      <c r="BA3" s="14" t="s">
        <v>18</v>
      </c>
      <c r="BB3" s="15" t="s">
        <v>19</v>
      </c>
      <c r="BC3" s="16" t="s">
        <v>20</v>
      </c>
      <c r="BD3" s="16" t="s">
        <v>21</v>
      </c>
      <c r="BE3" s="17" t="s">
        <v>23</v>
      </c>
      <c r="BF3" s="14" t="s">
        <v>18</v>
      </c>
      <c r="BG3" s="15" t="s">
        <v>19</v>
      </c>
      <c r="BH3" s="16" t="s">
        <v>20</v>
      </c>
      <c r="BI3" s="16" t="s">
        <v>21</v>
      </c>
      <c r="BJ3" s="17" t="s">
        <v>23</v>
      </c>
      <c r="BK3" s="14" t="s">
        <v>18</v>
      </c>
      <c r="BL3" s="15" t="s">
        <v>19</v>
      </c>
      <c r="BM3" s="16" t="s">
        <v>20</v>
      </c>
      <c r="BN3" s="16" t="s">
        <v>21</v>
      </c>
      <c r="BO3" s="17" t="s">
        <v>23</v>
      </c>
    </row>
    <row r="4" ht="14.25" customHeight="1">
      <c r="A4" s="19" t="s">
        <v>24</v>
      </c>
      <c r="B4" s="21" t="s">
        <v>25</v>
      </c>
      <c r="C4" s="23" t="s">
        <v>26</v>
      </c>
      <c r="D4" s="32">
        <f t="shared" ref="D4:E4" si="1">SUMIF($H$3:$XDG$3,D$3,$H4:$XDG4)</f>
        <v>24000</v>
      </c>
      <c r="E4" s="34">
        <f t="shared" si="1"/>
        <v>1800</v>
      </c>
      <c r="F4" s="34">
        <f t="shared" ref="F4:F5" si="3">-E4+D4</f>
        <v>22200</v>
      </c>
      <c r="G4" s="37">
        <f t="shared" ref="G4:G5" si="4">IFERROR(F4/D4,)</f>
        <v>0.925</v>
      </c>
      <c r="H4" s="38">
        <v>2000.0</v>
      </c>
      <c r="I4" s="39">
        <v>1800.0</v>
      </c>
      <c r="J4" s="34">
        <f t="shared" ref="J4:J5" si="5">IF(I4&lt;&gt;"",-I4+H4,)</f>
        <v>200</v>
      </c>
      <c r="K4" s="40">
        <f t="shared" ref="K4:K5" si="6">IFERROR(J4/H4,)</f>
        <v>0.1</v>
      </c>
      <c r="L4" s="41"/>
      <c r="M4" s="38">
        <v>2000.0</v>
      </c>
      <c r="N4" s="39"/>
      <c r="O4" s="34" t="str">
        <f t="shared" ref="O4:O5" si="7">IF(N4&lt;&gt;"",-N4+M4,)</f>
        <v/>
      </c>
      <c r="P4" s="40">
        <f t="shared" ref="P4:P5" si="8">IFERROR(O4/M4,)</f>
        <v>0</v>
      </c>
      <c r="Q4" s="41"/>
      <c r="R4" s="38">
        <v>2000.0</v>
      </c>
      <c r="S4" s="39"/>
      <c r="T4" s="34" t="str">
        <f t="shared" ref="T4:T5" si="9">IF(S4&lt;&gt;"",-S4+R4,)</f>
        <v/>
      </c>
      <c r="U4" s="40">
        <f t="shared" ref="U4:U5" si="10">IFERROR(T4/R4,)</f>
        <v>0</v>
      </c>
      <c r="V4" s="41"/>
      <c r="W4" s="38">
        <v>2000.0</v>
      </c>
      <c r="X4" s="39"/>
      <c r="Y4" s="34" t="str">
        <f t="shared" ref="Y4:Y5" si="11">IF(X4&lt;&gt;"",-X4+W4,)</f>
        <v/>
      </c>
      <c r="Z4" s="40">
        <f t="shared" ref="Z4:Z5" si="12">IFERROR(Y4/W4,)</f>
        <v>0</v>
      </c>
      <c r="AA4" s="41"/>
      <c r="AB4" s="38">
        <v>2000.0</v>
      </c>
      <c r="AC4" s="39"/>
      <c r="AD4" s="34" t="str">
        <f t="shared" ref="AD4:AD5" si="13">IF(AC4&lt;&gt;"",-AC4+AB4,)</f>
        <v/>
      </c>
      <c r="AE4" s="40">
        <f t="shared" ref="AE4:AE5" si="14">IFERROR(AD4/AB4,)</f>
        <v>0</v>
      </c>
      <c r="AF4" s="41"/>
      <c r="AG4" s="38">
        <v>2000.0</v>
      </c>
      <c r="AH4" s="39"/>
      <c r="AI4" s="34" t="str">
        <f t="shared" ref="AI4:AI5" si="15">IF(AH4&lt;&gt;"",-AH4+AG4,)</f>
        <v/>
      </c>
      <c r="AJ4" s="40">
        <f t="shared" ref="AJ4:AJ5" si="16">IFERROR(AI4/AG4,)</f>
        <v>0</v>
      </c>
      <c r="AK4" s="41"/>
      <c r="AL4" s="38">
        <v>2000.0</v>
      </c>
      <c r="AM4" s="39"/>
      <c r="AN4" s="34" t="str">
        <f t="shared" ref="AN4:AN5" si="17">IF(AM4&lt;&gt;"",-AM4+AL4,)</f>
        <v/>
      </c>
      <c r="AO4" s="40">
        <f t="shared" ref="AO4:AO5" si="18">IFERROR(AN4/AL4,)</f>
        <v>0</v>
      </c>
      <c r="AP4" s="41"/>
      <c r="AQ4" s="38">
        <v>2000.0</v>
      </c>
      <c r="AR4" s="39"/>
      <c r="AS4" s="34" t="str">
        <f t="shared" ref="AS4:AS5" si="19">IF(AR4&lt;&gt;"",-AR4+AQ4,)</f>
        <v/>
      </c>
      <c r="AT4" s="40">
        <f t="shared" ref="AT4:AT5" si="20">IFERROR(AS4/AQ4,)</f>
        <v>0</v>
      </c>
      <c r="AU4" s="41"/>
      <c r="AV4" s="38">
        <v>2000.0</v>
      </c>
      <c r="AW4" s="39"/>
      <c r="AX4" s="34" t="str">
        <f t="shared" ref="AX4:AX5" si="21">IF(AW4&lt;&gt;"",-AW4+AV4,)</f>
        <v/>
      </c>
      <c r="AY4" s="40">
        <f t="shared" ref="AY4:AY5" si="22">IFERROR(AX4/AV4,)</f>
        <v>0</v>
      </c>
      <c r="AZ4" s="41"/>
      <c r="BA4" s="38">
        <v>2000.0</v>
      </c>
      <c r="BB4" s="39"/>
      <c r="BC4" s="34" t="str">
        <f t="shared" ref="BC4:BC5" si="23">IF(BB4&lt;&gt;"",-BB4+BA4,)</f>
        <v/>
      </c>
      <c r="BD4" s="40">
        <f t="shared" ref="BD4:BD5" si="24">IFERROR(BC4/BA4,)</f>
        <v>0</v>
      </c>
      <c r="BE4" s="41"/>
      <c r="BF4" s="38">
        <v>2000.0</v>
      </c>
      <c r="BG4" s="39"/>
      <c r="BH4" s="34" t="str">
        <f t="shared" ref="BH4:BH5" si="25">IF(BG4&lt;&gt;"",-BG4+BF4,)</f>
        <v/>
      </c>
      <c r="BI4" s="40">
        <f t="shared" ref="BI4:BI5" si="26">IFERROR(BH4/BF4,)</f>
        <v>0</v>
      </c>
      <c r="BJ4" s="41"/>
      <c r="BK4" s="38">
        <v>2000.0</v>
      </c>
      <c r="BL4" s="39"/>
      <c r="BM4" s="34" t="str">
        <f t="shared" ref="BM4:BM5" si="27">IF(BL4&lt;&gt;"",-BL4+BK4,)</f>
        <v/>
      </c>
      <c r="BN4" s="40">
        <f t="shared" ref="BN4:BN5" si="28">IFERROR(BM4/BK4,)</f>
        <v>0</v>
      </c>
      <c r="BO4" s="41"/>
    </row>
    <row r="5" ht="14.25" customHeight="1">
      <c r="A5" s="53"/>
      <c r="B5" s="26" t="s">
        <v>34</v>
      </c>
      <c r="C5" s="54" t="s">
        <v>35</v>
      </c>
      <c r="D5" s="55">
        <f t="shared" ref="D5:E5" si="2">IFERROR(D6/D4,)</f>
        <v>14</v>
      </c>
      <c r="E5" s="56">
        <f t="shared" si="2"/>
        <v>18</v>
      </c>
      <c r="F5" s="56">
        <f t="shared" si="3"/>
        <v>-4</v>
      </c>
      <c r="G5" s="57">
        <f t="shared" si="4"/>
        <v>-0.2857142857</v>
      </c>
      <c r="H5" s="58">
        <v>14.0</v>
      </c>
      <c r="I5" s="59">
        <v>18.0</v>
      </c>
      <c r="J5" s="56">
        <f t="shared" si="5"/>
        <v>-4</v>
      </c>
      <c r="K5" s="60">
        <f t="shared" si="6"/>
        <v>-0.2857142857</v>
      </c>
      <c r="L5" s="61"/>
      <c r="M5" s="58">
        <v>14.0</v>
      </c>
      <c r="N5" s="59"/>
      <c r="O5" s="56" t="str">
        <f t="shared" si="7"/>
        <v/>
      </c>
      <c r="P5" s="60">
        <f t="shared" si="8"/>
        <v>0</v>
      </c>
      <c r="Q5" s="61"/>
      <c r="R5" s="58">
        <v>14.0</v>
      </c>
      <c r="S5" s="59"/>
      <c r="T5" s="56" t="str">
        <f t="shared" si="9"/>
        <v/>
      </c>
      <c r="U5" s="60">
        <f t="shared" si="10"/>
        <v>0</v>
      </c>
      <c r="V5" s="61"/>
      <c r="W5" s="58">
        <v>14.0</v>
      </c>
      <c r="X5" s="59"/>
      <c r="Y5" s="56" t="str">
        <f t="shared" si="11"/>
        <v/>
      </c>
      <c r="Z5" s="60">
        <f t="shared" si="12"/>
        <v>0</v>
      </c>
      <c r="AA5" s="61"/>
      <c r="AB5" s="58">
        <v>14.0</v>
      </c>
      <c r="AC5" s="59"/>
      <c r="AD5" s="56" t="str">
        <f t="shared" si="13"/>
        <v/>
      </c>
      <c r="AE5" s="60">
        <f t="shared" si="14"/>
        <v>0</v>
      </c>
      <c r="AF5" s="61"/>
      <c r="AG5" s="58">
        <v>14.0</v>
      </c>
      <c r="AH5" s="59"/>
      <c r="AI5" s="56" t="str">
        <f t="shared" si="15"/>
        <v/>
      </c>
      <c r="AJ5" s="60">
        <f t="shared" si="16"/>
        <v>0</v>
      </c>
      <c r="AK5" s="61"/>
      <c r="AL5" s="58">
        <v>14.0</v>
      </c>
      <c r="AM5" s="59"/>
      <c r="AN5" s="56" t="str">
        <f t="shared" si="17"/>
        <v/>
      </c>
      <c r="AO5" s="60">
        <f t="shared" si="18"/>
        <v>0</v>
      </c>
      <c r="AP5" s="61"/>
      <c r="AQ5" s="58">
        <v>14.0</v>
      </c>
      <c r="AR5" s="59"/>
      <c r="AS5" s="56" t="str">
        <f t="shared" si="19"/>
        <v/>
      </c>
      <c r="AT5" s="60">
        <f t="shared" si="20"/>
        <v>0</v>
      </c>
      <c r="AU5" s="61"/>
      <c r="AV5" s="58">
        <v>14.0</v>
      </c>
      <c r="AW5" s="59"/>
      <c r="AX5" s="56" t="str">
        <f t="shared" si="21"/>
        <v/>
      </c>
      <c r="AY5" s="60">
        <f t="shared" si="22"/>
        <v>0</v>
      </c>
      <c r="AZ5" s="61"/>
      <c r="BA5" s="58">
        <v>14.0</v>
      </c>
      <c r="BB5" s="59"/>
      <c r="BC5" s="56" t="str">
        <f t="shared" si="23"/>
        <v/>
      </c>
      <c r="BD5" s="60">
        <f t="shared" si="24"/>
        <v>0</v>
      </c>
      <c r="BE5" s="61"/>
      <c r="BF5" s="58">
        <v>14.0</v>
      </c>
      <c r="BG5" s="59"/>
      <c r="BH5" s="56" t="str">
        <f t="shared" si="25"/>
        <v/>
      </c>
      <c r="BI5" s="60">
        <f t="shared" si="26"/>
        <v>0</v>
      </c>
      <c r="BJ5" s="61"/>
      <c r="BK5" s="58">
        <v>14.0</v>
      </c>
      <c r="BL5" s="59"/>
      <c r="BM5" s="56" t="str">
        <f t="shared" si="27"/>
        <v/>
      </c>
      <c r="BN5" s="60">
        <f t="shared" si="28"/>
        <v>0</v>
      </c>
      <c r="BO5" s="61"/>
    </row>
    <row r="6" ht="14.25" hidden="1" customHeight="1" outlineLevel="1">
      <c r="A6" s="62"/>
      <c r="B6" s="63" t="s">
        <v>36</v>
      </c>
      <c r="C6" s="64" t="s">
        <v>37</v>
      </c>
      <c r="D6" s="65">
        <f t="shared" ref="D6:E6" si="29">SUMIF($H$3:$XDG$3,D$3,$H6:$XDG6)</f>
        <v>336000</v>
      </c>
      <c r="E6" s="66">
        <f t="shared" si="29"/>
        <v>32400</v>
      </c>
      <c r="F6" s="63"/>
      <c r="G6" s="67"/>
      <c r="H6" s="65">
        <f t="shared" ref="H6:I6" si="30">H4*H5</f>
        <v>28000</v>
      </c>
      <c r="I6" s="66">
        <f t="shared" si="30"/>
        <v>32400</v>
      </c>
      <c r="J6" s="68"/>
      <c r="K6" s="68"/>
      <c r="L6" s="69"/>
      <c r="M6" s="65">
        <f t="shared" ref="M6:N6" si="31">M4*M5</f>
        <v>28000</v>
      </c>
      <c r="N6" s="66">
        <f t="shared" si="31"/>
        <v>0</v>
      </c>
      <c r="O6" s="68"/>
      <c r="P6" s="68"/>
      <c r="Q6" s="69"/>
      <c r="R6" s="65">
        <f t="shared" ref="R6:S6" si="32">R4*R5</f>
        <v>28000</v>
      </c>
      <c r="S6" s="66">
        <f t="shared" si="32"/>
        <v>0</v>
      </c>
      <c r="T6" s="68"/>
      <c r="U6" s="68"/>
      <c r="V6" s="69"/>
      <c r="W6" s="65">
        <f t="shared" ref="W6:X6" si="33">W4*W5</f>
        <v>28000</v>
      </c>
      <c r="X6" s="66">
        <f t="shared" si="33"/>
        <v>0</v>
      </c>
      <c r="Y6" s="68"/>
      <c r="Z6" s="68"/>
      <c r="AA6" s="69"/>
      <c r="AB6" s="65">
        <f t="shared" ref="AB6:AC6" si="34">AB4*AB5</f>
        <v>28000</v>
      </c>
      <c r="AC6" s="66">
        <f t="shared" si="34"/>
        <v>0</v>
      </c>
      <c r="AD6" s="68"/>
      <c r="AE6" s="68"/>
      <c r="AF6" s="69"/>
      <c r="AG6" s="65">
        <f t="shared" ref="AG6:AH6" si="35">AG4*AG5</f>
        <v>28000</v>
      </c>
      <c r="AH6" s="66">
        <f t="shared" si="35"/>
        <v>0</v>
      </c>
      <c r="AI6" s="68"/>
      <c r="AJ6" s="68"/>
      <c r="AK6" s="69"/>
      <c r="AL6" s="65">
        <f t="shared" ref="AL6:AM6" si="36">AL4*AL5</f>
        <v>28000</v>
      </c>
      <c r="AM6" s="66">
        <f t="shared" si="36"/>
        <v>0</v>
      </c>
      <c r="AN6" s="68"/>
      <c r="AO6" s="68"/>
      <c r="AP6" s="69"/>
      <c r="AQ6" s="65">
        <f t="shared" ref="AQ6:AR6" si="37">AQ4*AQ5</f>
        <v>28000</v>
      </c>
      <c r="AR6" s="66">
        <f t="shared" si="37"/>
        <v>0</v>
      </c>
      <c r="AS6" s="68"/>
      <c r="AT6" s="68"/>
      <c r="AU6" s="69"/>
      <c r="AV6" s="65">
        <f t="shared" ref="AV6:AW6" si="38">AV4*AV5</f>
        <v>28000</v>
      </c>
      <c r="AW6" s="66">
        <f t="shared" si="38"/>
        <v>0</v>
      </c>
      <c r="AX6" s="68"/>
      <c r="AY6" s="68"/>
      <c r="AZ6" s="69"/>
      <c r="BA6" s="65">
        <f t="shared" ref="BA6:BB6" si="39">BA4*BA5</f>
        <v>28000</v>
      </c>
      <c r="BB6" s="66">
        <f t="shared" si="39"/>
        <v>0</v>
      </c>
      <c r="BC6" s="68"/>
      <c r="BD6" s="68"/>
      <c r="BE6" s="69"/>
      <c r="BF6" s="65">
        <f t="shared" ref="BF6:BG6" si="40">BF4*BF5</f>
        <v>28000</v>
      </c>
      <c r="BG6" s="66">
        <f t="shared" si="40"/>
        <v>0</v>
      </c>
      <c r="BH6" s="68"/>
      <c r="BI6" s="68"/>
      <c r="BJ6" s="69"/>
      <c r="BK6" s="65">
        <f t="shared" ref="BK6:BL6" si="41">BK4*BK5</f>
        <v>28000</v>
      </c>
      <c r="BL6" s="66">
        <f t="shared" si="41"/>
        <v>0</v>
      </c>
      <c r="BM6" s="68"/>
      <c r="BN6" s="68"/>
      <c r="BO6" s="69"/>
    </row>
    <row r="7" ht="14.25" customHeight="1" collapsed="1">
      <c r="A7" s="19" t="s">
        <v>40</v>
      </c>
      <c r="B7" s="21" t="s">
        <v>25</v>
      </c>
      <c r="C7" s="23" t="s">
        <v>26</v>
      </c>
      <c r="D7" s="32">
        <f t="shared" ref="D7:E7" si="42">SUMIF($H$3:$XDG$3,D$3,$H7:$XDG7)</f>
        <v>36000</v>
      </c>
      <c r="E7" s="34">
        <f t="shared" si="42"/>
        <v>2900</v>
      </c>
      <c r="F7" s="34">
        <f t="shared" ref="F7:F8" si="44">-E7+D7</f>
        <v>33100</v>
      </c>
      <c r="G7" s="37">
        <f t="shared" ref="G7:G8" si="45">IFERROR(F7/D7,)</f>
        <v>0.9194444444</v>
      </c>
      <c r="H7" s="38">
        <v>3000.0</v>
      </c>
      <c r="I7" s="39">
        <v>2900.0</v>
      </c>
      <c r="J7" s="34">
        <f t="shared" ref="J7:J8" si="46">IF(I7&lt;&gt;"",-I7+H7,)</f>
        <v>100</v>
      </c>
      <c r="K7" s="40">
        <f t="shared" ref="K7:K8" si="47">IFERROR(J7/H7,)</f>
        <v>0.03333333333</v>
      </c>
      <c r="L7" s="41"/>
      <c r="M7" s="38">
        <v>3000.0</v>
      </c>
      <c r="N7" s="39"/>
      <c r="O7" s="34" t="str">
        <f t="shared" ref="O7:O8" si="48">IF(N7&lt;&gt;"",-N7+M7,)</f>
        <v/>
      </c>
      <c r="P7" s="40">
        <f t="shared" ref="P7:P8" si="49">IFERROR(O7/M7,)</f>
        <v>0</v>
      </c>
      <c r="Q7" s="41"/>
      <c r="R7" s="38">
        <v>3000.0</v>
      </c>
      <c r="S7" s="39"/>
      <c r="T7" s="34" t="str">
        <f t="shared" ref="T7:T8" si="50">IF(S7&lt;&gt;"",-S7+R7,)</f>
        <v/>
      </c>
      <c r="U7" s="40">
        <f t="shared" ref="U7:U8" si="51">IFERROR(T7/R7,)</f>
        <v>0</v>
      </c>
      <c r="V7" s="41"/>
      <c r="W7" s="38">
        <v>3000.0</v>
      </c>
      <c r="X7" s="39"/>
      <c r="Y7" s="34" t="str">
        <f t="shared" ref="Y7:Y8" si="52">IF(X7&lt;&gt;"",-X7+W7,)</f>
        <v/>
      </c>
      <c r="Z7" s="40">
        <f t="shared" ref="Z7:Z8" si="53">IFERROR(Y7/W7,)</f>
        <v>0</v>
      </c>
      <c r="AA7" s="41"/>
      <c r="AB7" s="38">
        <v>3000.0</v>
      </c>
      <c r="AC7" s="39"/>
      <c r="AD7" s="34" t="str">
        <f t="shared" ref="AD7:AD8" si="54">IF(AC7&lt;&gt;"",-AC7+AB7,)</f>
        <v/>
      </c>
      <c r="AE7" s="40">
        <f t="shared" ref="AE7:AE8" si="55">IFERROR(AD7/AB7,)</f>
        <v>0</v>
      </c>
      <c r="AF7" s="41"/>
      <c r="AG7" s="38">
        <v>3000.0</v>
      </c>
      <c r="AH7" s="39"/>
      <c r="AI7" s="34" t="str">
        <f t="shared" ref="AI7:AI8" si="56">IF(AH7&lt;&gt;"",-AH7+AG7,)</f>
        <v/>
      </c>
      <c r="AJ7" s="40">
        <f t="shared" ref="AJ7:AJ8" si="57">IFERROR(AI7/AG7,)</f>
        <v>0</v>
      </c>
      <c r="AK7" s="41"/>
      <c r="AL7" s="38">
        <v>3000.0</v>
      </c>
      <c r="AM7" s="39"/>
      <c r="AN7" s="34" t="str">
        <f t="shared" ref="AN7:AN8" si="58">IF(AM7&lt;&gt;"",-AM7+AL7,)</f>
        <v/>
      </c>
      <c r="AO7" s="40">
        <f t="shared" ref="AO7:AO8" si="59">IFERROR(AN7/AL7,)</f>
        <v>0</v>
      </c>
      <c r="AP7" s="41"/>
      <c r="AQ7" s="38">
        <v>3000.0</v>
      </c>
      <c r="AR7" s="39"/>
      <c r="AS7" s="34" t="str">
        <f t="shared" ref="AS7:AS8" si="60">IF(AR7&lt;&gt;"",-AR7+AQ7,)</f>
        <v/>
      </c>
      <c r="AT7" s="40">
        <f t="shared" ref="AT7:AT8" si="61">IFERROR(AS7/AQ7,)</f>
        <v>0</v>
      </c>
      <c r="AU7" s="41"/>
      <c r="AV7" s="38">
        <v>3000.0</v>
      </c>
      <c r="AW7" s="39"/>
      <c r="AX7" s="34" t="str">
        <f t="shared" ref="AX7:AX8" si="62">IF(AW7&lt;&gt;"",-AW7+AV7,)</f>
        <v/>
      </c>
      <c r="AY7" s="40">
        <f t="shared" ref="AY7:AY8" si="63">IFERROR(AX7/AV7,)</f>
        <v>0</v>
      </c>
      <c r="AZ7" s="41"/>
      <c r="BA7" s="38">
        <v>3000.0</v>
      </c>
      <c r="BB7" s="39"/>
      <c r="BC7" s="34" t="str">
        <f t="shared" ref="BC7:BC8" si="64">IF(BB7&lt;&gt;"",-BB7+BA7,)</f>
        <v/>
      </c>
      <c r="BD7" s="40">
        <f t="shared" ref="BD7:BD8" si="65">IFERROR(BC7/BA7,)</f>
        <v>0</v>
      </c>
      <c r="BE7" s="41"/>
      <c r="BF7" s="38">
        <v>3000.0</v>
      </c>
      <c r="BG7" s="39"/>
      <c r="BH7" s="34" t="str">
        <f t="shared" ref="BH7:BH8" si="66">IF(BG7&lt;&gt;"",-BG7+BF7,)</f>
        <v/>
      </c>
      <c r="BI7" s="40">
        <f t="shared" ref="BI7:BI8" si="67">IFERROR(BH7/BF7,)</f>
        <v>0</v>
      </c>
      <c r="BJ7" s="41"/>
      <c r="BK7" s="38">
        <v>3000.0</v>
      </c>
      <c r="BL7" s="39"/>
      <c r="BM7" s="34" t="str">
        <f t="shared" ref="BM7:BM8" si="68">IF(BL7&lt;&gt;"",-BL7+BK7,)</f>
        <v/>
      </c>
      <c r="BN7" s="40">
        <f t="shared" ref="BN7:BN8" si="69">IFERROR(BM7/BK7,)</f>
        <v>0</v>
      </c>
      <c r="BO7" s="41"/>
    </row>
    <row r="8" ht="14.25" customHeight="1">
      <c r="A8" s="53"/>
      <c r="B8" s="26" t="s">
        <v>34</v>
      </c>
      <c r="C8" s="54" t="s">
        <v>35</v>
      </c>
      <c r="D8" s="55">
        <f t="shared" ref="D8:E8" si="43">IFERROR(D9/D7,)</f>
        <v>25</v>
      </c>
      <c r="E8" s="56">
        <f t="shared" si="43"/>
        <v>23</v>
      </c>
      <c r="F8" s="56">
        <f t="shared" si="44"/>
        <v>2</v>
      </c>
      <c r="G8" s="57">
        <f t="shared" si="45"/>
        <v>0.08</v>
      </c>
      <c r="H8" s="58">
        <v>25.0</v>
      </c>
      <c r="I8" s="59">
        <v>23.0</v>
      </c>
      <c r="J8" s="56">
        <f t="shared" si="46"/>
        <v>2</v>
      </c>
      <c r="K8" s="60">
        <f t="shared" si="47"/>
        <v>0.08</v>
      </c>
      <c r="L8" s="61"/>
      <c r="M8" s="58">
        <v>25.0</v>
      </c>
      <c r="N8" s="59"/>
      <c r="O8" s="56" t="str">
        <f t="shared" si="48"/>
        <v/>
      </c>
      <c r="P8" s="60">
        <f t="shared" si="49"/>
        <v>0</v>
      </c>
      <c r="Q8" s="61"/>
      <c r="R8" s="58">
        <v>25.0</v>
      </c>
      <c r="S8" s="59"/>
      <c r="T8" s="56" t="str">
        <f t="shared" si="50"/>
        <v/>
      </c>
      <c r="U8" s="60">
        <f t="shared" si="51"/>
        <v>0</v>
      </c>
      <c r="V8" s="61"/>
      <c r="W8" s="58">
        <v>25.0</v>
      </c>
      <c r="X8" s="59"/>
      <c r="Y8" s="56" t="str">
        <f t="shared" si="52"/>
        <v/>
      </c>
      <c r="Z8" s="60">
        <f t="shared" si="53"/>
        <v>0</v>
      </c>
      <c r="AA8" s="61"/>
      <c r="AB8" s="58">
        <v>25.0</v>
      </c>
      <c r="AC8" s="59"/>
      <c r="AD8" s="56" t="str">
        <f t="shared" si="54"/>
        <v/>
      </c>
      <c r="AE8" s="60">
        <f t="shared" si="55"/>
        <v>0</v>
      </c>
      <c r="AF8" s="61"/>
      <c r="AG8" s="58">
        <v>25.0</v>
      </c>
      <c r="AH8" s="59"/>
      <c r="AI8" s="56" t="str">
        <f t="shared" si="56"/>
        <v/>
      </c>
      <c r="AJ8" s="60">
        <f t="shared" si="57"/>
        <v>0</v>
      </c>
      <c r="AK8" s="61"/>
      <c r="AL8" s="58">
        <v>25.0</v>
      </c>
      <c r="AM8" s="59"/>
      <c r="AN8" s="56" t="str">
        <f t="shared" si="58"/>
        <v/>
      </c>
      <c r="AO8" s="60">
        <f t="shared" si="59"/>
        <v>0</v>
      </c>
      <c r="AP8" s="61"/>
      <c r="AQ8" s="58">
        <v>25.0</v>
      </c>
      <c r="AR8" s="59"/>
      <c r="AS8" s="56" t="str">
        <f t="shared" si="60"/>
        <v/>
      </c>
      <c r="AT8" s="60">
        <f t="shared" si="61"/>
        <v>0</v>
      </c>
      <c r="AU8" s="61"/>
      <c r="AV8" s="58">
        <v>25.0</v>
      </c>
      <c r="AW8" s="59"/>
      <c r="AX8" s="56" t="str">
        <f t="shared" si="62"/>
        <v/>
      </c>
      <c r="AY8" s="60">
        <f t="shared" si="63"/>
        <v>0</v>
      </c>
      <c r="AZ8" s="61"/>
      <c r="BA8" s="58">
        <v>25.0</v>
      </c>
      <c r="BB8" s="59"/>
      <c r="BC8" s="56" t="str">
        <f t="shared" si="64"/>
        <v/>
      </c>
      <c r="BD8" s="60">
        <f t="shared" si="65"/>
        <v>0</v>
      </c>
      <c r="BE8" s="61"/>
      <c r="BF8" s="58">
        <v>25.0</v>
      </c>
      <c r="BG8" s="59"/>
      <c r="BH8" s="56" t="str">
        <f t="shared" si="66"/>
        <v/>
      </c>
      <c r="BI8" s="60">
        <f t="shared" si="67"/>
        <v>0</v>
      </c>
      <c r="BJ8" s="61"/>
      <c r="BK8" s="58">
        <v>25.0</v>
      </c>
      <c r="BL8" s="59"/>
      <c r="BM8" s="56" t="str">
        <f t="shared" si="68"/>
        <v/>
      </c>
      <c r="BN8" s="60">
        <f t="shared" si="69"/>
        <v>0</v>
      </c>
      <c r="BO8" s="61"/>
    </row>
    <row r="9" ht="14.25" hidden="1" customHeight="1" outlineLevel="1">
      <c r="A9" s="62"/>
      <c r="B9" s="63" t="s">
        <v>36</v>
      </c>
      <c r="C9" s="64" t="s">
        <v>37</v>
      </c>
      <c r="D9" s="65">
        <f t="shared" ref="D9:E9" si="70">SUMIF($H$3:$XDG$3,D$3,$H9:$XDG9)</f>
        <v>900000</v>
      </c>
      <c r="E9" s="66">
        <f t="shared" si="70"/>
        <v>66700</v>
      </c>
      <c r="F9" s="63"/>
      <c r="G9" s="67"/>
      <c r="H9" s="65">
        <f t="shared" ref="H9:I9" si="71">H7*H8</f>
        <v>75000</v>
      </c>
      <c r="I9" s="66">
        <f t="shared" si="71"/>
        <v>66700</v>
      </c>
      <c r="J9" s="68"/>
      <c r="K9" s="68"/>
      <c r="L9" s="69"/>
      <c r="M9" s="65">
        <f t="shared" ref="M9:N9" si="72">M7*M8</f>
        <v>75000</v>
      </c>
      <c r="N9" s="66">
        <f t="shared" si="72"/>
        <v>0</v>
      </c>
      <c r="O9" s="68"/>
      <c r="P9" s="68"/>
      <c r="Q9" s="69"/>
      <c r="R9" s="65">
        <f t="shared" ref="R9:S9" si="73">R7*R8</f>
        <v>75000</v>
      </c>
      <c r="S9" s="66">
        <f t="shared" si="73"/>
        <v>0</v>
      </c>
      <c r="T9" s="68"/>
      <c r="U9" s="68"/>
      <c r="V9" s="69"/>
      <c r="W9" s="65">
        <f t="shared" ref="W9:X9" si="74">W7*W8</f>
        <v>75000</v>
      </c>
      <c r="X9" s="66">
        <f t="shared" si="74"/>
        <v>0</v>
      </c>
      <c r="Y9" s="68"/>
      <c r="Z9" s="68"/>
      <c r="AA9" s="69"/>
      <c r="AB9" s="65">
        <f t="shared" ref="AB9:AC9" si="75">AB7*AB8</f>
        <v>75000</v>
      </c>
      <c r="AC9" s="66">
        <f t="shared" si="75"/>
        <v>0</v>
      </c>
      <c r="AD9" s="68"/>
      <c r="AE9" s="68"/>
      <c r="AF9" s="69"/>
      <c r="AG9" s="65">
        <f t="shared" ref="AG9:AH9" si="76">AG7*AG8</f>
        <v>75000</v>
      </c>
      <c r="AH9" s="66">
        <f t="shared" si="76"/>
        <v>0</v>
      </c>
      <c r="AI9" s="68"/>
      <c r="AJ9" s="68"/>
      <c r="AK9" s="69"/>
      <c r="AL9" s="65">
        <f t="shared" ref="AL9:AM9" si="77">AL7*AL8</f>
        <v>75000</v>
      </c>
      <c r="AM9" s="66">
        <f t="shared" si="77"/>
        <v>0</v>
      </c>
      <c r="AN9" s="68"/>
      <c r="AO9" s="68"/>
      <c r="AP9" s="69"/>
      <c r="AQ9" s="65">
        <f t="shared" ref="AQ9:AR9" si="78">AQ7*AQ8</f>
        <v>75000</v>
      </c>
      <c r="AR9" s="66">
        <f t="shared" si="78"/>
        <v>0</v>
      </c>
      <c r="AS9" s="68"/>
      <c r="AT9" s="68"/>
      <c r="AU9" s="69"/>
      <c r="AV9" s="65">
        <f t="shared" ref="AV9:AW9" si="79">AV7*AV8</f>
        <v>75000</v>
      </c>
      <c r="AW9" s="66">
        <f t="shared" si="79"/>
        <v>0</v>
      </c>
      <c r="AX9" s="68"/>
      <c r="AY9" s="68"/>
      <c r="AZ9" s="69"/>
      <c r="BA9" s="65">
        <f t="shared" ref="BA9:BB9" si="80">BA7*BA8</f>
        <v>75000</v>
      </c>
      <c r="BB9" s="66">
        <f t="shared" si="80"/>
        <v>0</v>
      </c>
      <c r="BC9" s="68"/>
      <c r="BD9" s="68"/>
      <c r="BE9" s="69"/>
      <c r="BF9" s="65">
        <f t="shared" ref="BF9:BG9" si="81">BF7*BF8</f>
        <v>75000</v>
      </c>
      <c r="BG9" s="66">
        <f t="shared" si="81"/>
        <v>0</v>
      </c>
      <c r="BH9" s="68"/>
      <c r="BI9" s="68"/>
      <c r="BJ9" s="69"/>
      <c r="BK9" s="65">
        <f t="shared" ref="BK9:BL9" si="82">BK7*BK8</f>
        <v>75000</v>
      </c>
      <c r="BL9" s="66">
        <f t="shared" si="82"/>
        <v>0</v>
      </c>
      <c r="BM9" s="68"/>
      <c r="BN9" s="68"/>
      <c r="BO9" s="69"/>
    </row>
    <row r="10" ht="14.25" customHeight="1" collapsed="1">
      <c r="A10" s="19" t="s">
        <v>47</v>
      </c>
      <c r="B10" s="21" t="s">
        <v>25</v>
      </c>
      <c r="C10" s="23" t="s">
        <v>26</v>
      </c>
      <c r="D10" s="32">
        <f t="shared" ref="D10:E10" si="83">SUMIF($H$3:$XDG$3,D$3,$H10:$XDG10)</f>
        <v>144000</v>
      </c>
      <c r="E10" s="34">
        <f t="shared" si="83"/>
        <v>13200</v>
      </c>
      <c r="F10" s="34">
        <f t="shared" ref="F10:F11" si="85">-E10+D10</f>
        <v>130800</v>
      </c>
      <c r="G10" s="37">
        <f t="shared" ref="G10:G11" si="86">IFERROR(F10/D10,)</f>
        <v>0.9083333333</v>
      </c>
      <c r="H10" s="38">
        <v>12000.0</v>
      </c>
      <c r="I10" s="39">
        <v>13200.0</v>
      </c>
      <c r="J10" s="34">
        <f t="shared" ref="J10:J11" si="87">IF(I10&lt;&gt;"",-I10+H10,)</f>
        <v>-1200</v>
      </c>
      <c r="K10" s="40">
        <f t="shared" ref="K10:K11" si="88">IFERROR(J10/H10,)</f>
        <v>-0.1</v>
      </c>
      <c r="L10" s="41"/>
      <c r="M10" s="38">
        <v>12000.0</v>
      </c>
      <c r="N10" s="39"/>
      <c r="O10" s="34" t="str">
        <f t="shared" ref="O10:O11" si="89">IF(N10&lt;&gt;"",-N10+M10,)</f>
        <v/>
      </c>
      <c r="P10" s="40">
        <f t="shared" ref="P10:P11" si="90">IFERROR(O10/M10,)</f>
        <v>0</v>
      </c>
      <c r="Q10" s="41"/>
      <c r="R10" s="38">
        <v>12000.0</v>
      </c>
      <c r="S10" s="39"/>
      <c r="T10" s="34" t="str">
        <f t="shared" ref="T10:T11" si="91">IF(S10&lt;&gt;"",-S10+R10,)</f>
        <v/>
      </c>
      <c r="U10" s="40">
        <f t="shared" ref="U10:U11" si="92">IFERROR(T10/R10,)</f>
        <v>0</v>
      </c>
      <c r="V10" s="41"/>
      <c r="W10" s="38">
        <v>12000.0</v>
      </c>
      <c r="X10" s="39"/>
      <c r="Y10" s="34" t="str">
        <f t="shared" ref="Y10:Y11" si="93">IF(X10&lt;&gt;"",-X10+W10,)</f>
        <v/>
      </c>
      <c r="Z10" s="40">
        <f t="shared" ref="Z10:Z11" si="94">IFERROR(Y10/W10,)</f>
        <v>0</v>
      </c>
      <c r="AA10" s="41"/>
      <c r="AB10" s="38">
        <v>12000.0</v>
      </c>
      <c r="AC10" s="39"/>
      <c r="AD10" s="34" t="str">
        <f t="shared" ref="AD10:AD11" si="95">IF(AC10&lt;&gt;"",-AC10+AB10,)</f>
        <v/>
      </c>
      <c r="AE10" s="40">
        <f t="shared" ref="AE10:AE11" si="96">IFERROR(AD10/AB10,)</f>
        <v>0</v>
      </c>
      <c r="AF10" s="41"/>
      <c r="AG10" s="38">
        <v>12000.0</v>
      </c>
      <c r="AH10" s="39"/>
      <c r="AI10" s="34" t="str">
        <f t="shared" ref="AI10:AI11" si="97">IF(AH10&lt;&gt;"",-AH10+AG10,)</f>
        <v/>
      </c>
      <c r="AJ10" s="40">
        <f t="shared" ref="AJ10:AJ11" si="98">IFERROR(AI10/AG10,)</f>
        <v>0</v>
      </c>
      <c r="AK10" s="41"/>
      <c r="AL10" s="38">
        <v>12000.0</v>
      </c>
      <c r="AM10" s="39"/>
      <c r="AN10" s="34" t="str">
        <f t="shared" ref="AN10:AN11" si="99">IF(AM10&lt;&gt;"",-AM10+AL10,)</f>
        <v/>
      </c>
      <c r="AO10" s="40">
        <f t="shared" ref="AO10:AO11" si="100">IFERROR(AN10/AL10,)</f>
        <v>0</v>
      </c>
      <c r="AP10" s="41"/>
      <c r="AQ10" s="38">
        <v>12000.0</v>
      </c>
      <c r="AR10" s="39"/>
      <c r="AS10" s="34" t="str">
        <f t="shared" ref="AS10:AS11" si="101">IF(AR10&lt;&gt;"",-AR10+AQ10,)</f>
        <v/>
      </c>
      <c r="AT10" s="40">
        <f t="shared" ref="AT10:AT11" si="102">IFERROR(AS10/AQ10,)</f>
        <v>0</v>
      </c>
      <c r="AU10" s="41"/>
      <c r="AV10" s="38">
        <v>12000.0</v>
      </c>
      <c r="AW10" s="39"/>
      <c r="AX10" s="34" t="str">
        <f t="shared" ref="AX10:AX11" si="103">IF(AW10&lt;&gt;"",-AW10+AV10,)</f>
        <v/>
      </c>
      <c r="AY10" s="40">
        <f t="shared" ref="AY10:AY11" si="104">IFERROR(AX10/AV10,)</f>
        <v>0</v>
      </c>
      <c r="AZ10" s="41"/>
      <c r="BA10" s="38">
        <v>12000.0</v>
      </c>
      <c r="BB10" s="39"/>
      <c r="BC10" s="34" t="str">
        <f t="shared" ref="BC10:BC11" si="105">IF(BB10&lt;&gt;"",-BB10+BA10,)</f>
        <v/>
      </c>
      <c r="BD10" s="40">
        <f t="shared" ref="BD10:BD11" si="106">IFERROR(BC10/BA10,)</f>
        <v>0</v>
      </c>
      <c r="BE10" s="41"/>
      <c r="BF10" s="38">
        <v>12000.0</v>
      </c>
      <c r="BG10" s="39"/>
      <c r="BH10" s="34" t="str">
        <f t="shared" ref="BH10:BH11" si="107">IF(BG10&lt;&gt;"",-BG10+BF10,)</f>
        <v/>
      </c>
      <c r="BI10" s="40">
        <f t="shared" ref="BI10:BI11" si="108">IFERROR(BH10/BF10,)</f>
        <v>0</v>
      </c>
      <c r="BJ10" s="41"/>
      <c r="BK10" s="38">
        <v>12000.0</v>
      </c>
      <c r="BL10" s="39"/>
      <c r="BM10" s="34" t="str">
        <f t="shared" ref="BM10:BM11" si="109">IF(BL10&lt;&gt;"",-BL10+BK10,)</f>
        <v/>
      </c>
      <c r="BN10" s="40">
        <f t="shared" ref="BN10:BN11" si="110">IFERROR(BM10/BK10,)</f>
        <v>0</v>
      </c>
      <c r="BO10" s="41"/>
    </row>
    <row r="11" ht="14.25" customHeight="1">
      <c r="A11" s="53"/>
      <c r="B11" s="26" t="s">
        <v>34</v>
      </c>
      <c r="C11" s="54" t="s">
        <v>35</v>
      </c>
      <c r="D11" s="55">
        <f t="shared" ref="D11:E11" si="84">IFERROR(D12/D10,)</f>
        <v>2</v>
      </c>
      <c r="E11" s="56">
        <f t="shared" si="84"/>
        <v>1.7</v>
      </c>
      <c r="F11" s="56">
        <f t="shared" si="85"/>
        <v>0.3</v>
      </c>
      <c r="G11" s="57">
        <f t="shared" si="86"/>
        <v>0.15</v>
      </c>
      <c r="H11" s="58">
        <v>2.0</v>
      </c>
      <c r="I11" s="59">
        <v>1.7</v>
      </c>
      <c r="J11" s="56">
        <f t="shared" si="87"/>
        <v>0.3</v>
      </c>
      <c r="K11" s="60">
        <f t="shared" si="88"/>
        <v>0.15</v>
      </c>
      <c r="L11" s="61"/>
      <c r="M11" s="58">
        <v>2.0</v>
      </c>
      <c r="N11" s="59"/>
      <c r="O11" s="56" t="str">
        <f t="shared" si="89"/>
        <v/>
      </c>
      <c r="P11" s="60">
        <f t="shared" si="90"/>
        <v>0</v>
      </c>
      <c r="Q11" s="61"/>
      <c r="R11" s="58">
        <v>2.0</v>
      </c>
      <c r="S11" s="59"/>
      <c r="T11" s="56" t="str">
        <f t="shared" si="91"/>
        <v/>
      </c>
      <c r="U11" s="60">
        <f t="shared" si="92"/>
        <v>0</v>
      </c>
      <c r="V11" s="61"/>
      <c r="W11" s="58">
        <v>2.0</v>
      </c>
      <c r="X11" s="59"/>
      <c r="Y11" s="56" t="str">
        <f t="shared" si="93"/>
        <v/>
      </c>
      <c r="Z11" s="60">
        <f t="shared" si="94"/>
        <v>0</v>
      </c>
      <c r="AA11" s="61"/>
      <c r="AB11" s="58">
        <v>2.0</v>
      </c>
      <c r="AC11" s="59"/>
      <c r="AD11" s="56" t="str">
        <f t="shared" si="95"/>
        <v/>
      </c>
      <c r="AE11" s="60">
        <f t="shared" si="96"/>
        <v>0</v>
      </c>
      <c r="AF11" s="61"/>
      <c r="AG11" s="58">
        <v>2.0</v>
      </c>
      <c r="AH11" s="59"/>
      <c r="AI11" s="56" t="str">
        <f t="shared" si="97"/>
        <v/>
      </c>
      <c r="AJ11" s="60">
        <f t="shared" si="98"/>
        <v>0</v>
      </c>
      <c r="AK11" s="61"/>
      <c r="AL11" s="58">
        <v>2.0</v>
      </c>
      <c r="AM11" s="59"/>
      <c r="AN11" s="56" t="str">
        <f t="shared" si="99"/>
        <v/>
      </c>
      <c r="AO11" s="60">
        <f t="shared" si="100"/>
        <v>0</v>
      </c>
      <c r="AP11" s="61"/>
      <c r="AQ11" s="58">
        <v>2.0</v>
      </c>
      <c r="AR11" s="59"/>
      <c r="AS11" s="56" t="str">
        <f t="shared" si="101"/>
        <v/>
      </c>
      <c r="AT11" s="60">
        <f t="shared" si="102"/>
        <v>0</v>
      </c>
      <c r="AU11" s="61"/>
      <c r="AV11" s="58">
        <v>2.0</v>
      </c>
      <c r="AW11" s="59"/>
      <c r="AX11" s="56" t="str">
        <f t="shared" si="103"/>
        <v/>
      </c>
      <c r="AY11" s="60">
        <f t="shared" si="104"/>
        <v>0</v>
      </c>
      <c r="AZ11" s="61"/>
      <c r="BA11" s="58">
        <v>2.0</v>
      </c>
      <c r="BB11" s="59"/>
      <c r="BC11" s="56" t="str">
        <f t="shared" si="105"/>
        <v/>
      </c>
      <c r="BD11" s="60">
        <f t="shared" si="106"/>
        <v>0</v>
      </c>
      <c r="BE11" s="61"/>
      <c r="BF11" s="58">
        <v>2.0</v>
      </c>
      <c r="BG11" s="59"/>
      <c r="BH11" s="56" t="str">
        <f t="shared" si="107"/>
        <v/>
      </c>
      <c r="BI11" s="60">
        <f t="shared" si="108"/>
        <v>0</v>
      </c>
      <c r="BJ11" s="61"/>
      <c r="BK11" s="58">
        <v>2.0</v>
      </c>
      <c r="BL11" s="59"/>
      <c r="BM11" s="56" t="str">
        <f t="shared" si="109"/>
        <v/>
      </c>
      <c r="BN11" s="60">
        <f t="shared" si="110"/>
        <v>0</v>
      </c>
      <c r="BO11" s="61"/>
    </row>
    <row r="12" ht="14.25" hidden="1" customHeight="1" outlineLevel="1">
      <c r="A12" s="62"/>
      <c r="B12" s="63" t="s">
        <v>36</v>
      </c>
      <c r="C12" s="64" t="s">
        <v>37</v>
      </c>
      <c r="D12" s="65">
        <f t="shared" ref="D12:E12" si="111">SUMIF($H$3:$XDG$3,D$3,$H12:$XDG12)</f>
        <v>288000</v>
      </c>
      <c r="E12" s="66">
        <f t="shared" si="111"/>
        <v>22440</v>
      </c>
      <c r="F12" s="63"/>
      <c r="G12" s="67"/>
      <c r="H12" s="65">
        <f t="shared" ref="H12:I12" si="112">H10*H11</f>
        <v>24000</v>
      </c>
      <c r="I12" s="66">
        <f t="shared" si="112"/>
        <v>22440</v>
      </c>
      <c r="J12" s="68"/>
      <c r="K12" s="68"/>
      <c r="L12" s="69"/>
      <c r="M12" s="65">
        <f t="shared" ref="M12:N12" si="113">M10*M11</f>
        <v>24000</v>
      </c>
      <c r="N12" s="66">
        <f t="shared" si="113"/>
        <v>0</v>
      </c>
      <c r="O12" s="68"/>
      <c r="P12" s="68"/>
      <c r="Q12" s="69"/>
      <c r="R12" s="65">
        <f t="shared" ref="R12:S12" si="114">R10*R11</f>
        <v>24000</v>
      </c>
      <c r="S12" s="66">
        <f t="shared" si="114"/>
        <v>0</v>
      </c>
      <c r="T12" s="68"/>
      <c r="U12" s="68"/>
      <c r="V12" s="69"/>
      <c r="W12" s="65">
        <f t="shared" ref="W12:X12" si="115">W10*W11</f>
        <v>24000</v>
      </c>
      <c r="X12" s="66">
        <f t="shared" si="115"/>
        <v>0</v>
      </c>
      <c r="Y12" s="68"/>
      <c r="Z12" s="68"/>
      <c r="AA12" s="69"/>
      <c r="AB12" s="65">
        <f t="shared" ref="AB12:AC12" si="116">AB10*AB11</f>
        <v>24000</v>
      </c>
      <c r="AC12" s="66">
        <f t="shared" si="116"/>
        <v>0</v>
      </c>
      <c r="AD12" s="68"/>
      <c r="AE12" s="68"/>
      <c r="AF12" s="69"/>
      <c r="AG12" s="65">
        <f t="shared" ref="AG12:AH12" si="117">AG10*AG11</f>
        <v>24000</v>
      </c>
      <c r="AH12" s="66">
        <f t="shared" si="117"/>
        <v>0</v>
      </c>
      <c r="AI12" s="68"/>
      <c r="AJ12" s="68"/>
      <c r="AK12" s="69"/>
      <c r="AL12" s="65">
        <f t="shared" ref="AL12:AM12" si="118">AL10*AL11</f>
        <v>24000</v>
      </c>
      <c r="AM12" s="66">
        <f t="shared" si="118"/>
        <v>0</v>
      </c>
      <c r="AN12" s="68"/>
      <c r="AO12" s="68"/>
      <c r="AP12" s="69"/>
      <c r="AQ12" s="65">
        <f t="shared" ref="AQ12:AR12" si="119">AQ10*AQ11</f>
        <v>24000</v>
      </c>
      <c r="AR12" s="66">
        <f t="shared" si="119"/>
        <v>0</v>
      </c>
      <c r="AS12" s="68"/>
      <c r="AT12" s="68"/>
      <c r="AU12" s="69"/>
      <c r="AV12" s="65">
        <f t="shared" ref="AV12:AW12" si="120">AV10*AV11</f>
        <v>24000</v>
      </c>
      <c r="AW12" s="66">
        <f t="shared" si="120"/>
        <v>0</v>
      </c>
      <c r="AX12" s="68"/>
      <c r="AY12" s="68"/>
      <c r="AZ12" s="69"/>
      <c r="BA12" s="65">
        <f t="shared" ref="BA12:BB12" si="121">BA10*BA11</f>
        <v>24000</v>
      </c>
      <c r="BB12" s="66">
        <f t="shared" si="121"/>
        <v>0</v>
      </c>
      <c r="BC12" s="68"/>
      <c r="BD12" s="68"/>
      <c r="BE12" s="69"/>
      <c r="BF12" s="65">
        <f t="shared" ref="BF12:BG12" si="122">BF10*BF11</f>
        <v>24000</v>
      </c>
      <c r="BG12" s="66">
        <f t="shared" si="122"/>
        <v>0</v>
      </c>
      <c r="BH12" s="68"/>
      <c r="BI12" s="68"/>
      <c r="BJ12" s="69"/>
      <c r="BK12" s="65">
        <f t="shared" ref="BK12:BL12" si="123">BK10*BK11</f>
        <v>24000</v>
      </c>
      <c r="BL12" s="66">
        <f t="shared" si="123"/>
        <v>0</v>
      </c>
      <c r="BM12" s="68"/>
      <c r="BN12" s="68"/>
      <c r="BO12" s="69"/>
    </row>
    <row r="13" ht="14.25" customHeight="1" collapsed="1">
      <c r="A13" s="19" t="s">
        <v>52</v>
      </c>
      <c r="B13" s="21" t="s">
        <v>25</v>
      </c>
      <c r="C13" s="23" t="s">
        <v>26</v>
      </c>
      <c r="D13" s="32">
        <f t="shared" ref="D13:E13" si="124">SUMIF($H$3:$XDG$3,D$3,$H13:$XDG13)</f>
        <v>180000</v>
      </c>
      <c r="E13" s="34">
        <f t="shared" si="124"/>
        <v>14300</v>
      </c>
      <c r="F13" s="34">
        <f t="shared" ref="F13:F14" si="126">-E13+D13</f>
        <v>165700</v>
      </c>
      <c r="G13" s="37">
        <f t="shared" ref="G13:G14" si="127">IFERROR(F13/D13,)</f>
        <v>0.9205555556</v>
      </c>
      <c r="H13" s="38">
        <v>15000.0</v>
      </c>
      <c r="I13" s="39">
        <v>14300.0</v>
      </c>
      <c r="J13" s="34">
        <f t="shared" ref="J13:J14" si="128">IF(I13&lt;&gt;"",-I13+H13,)</f>
        <v>700</v>
      </c>
      <c r="K13" s="40">
        <f t="shared" ref="K13:K14" si="129">IFERROR(J13/H13,)</f>
        <v>0.04666666667</v>
      </c>
      <c r="L13" s="41"/>
      <c r="M13" s="38">
        <v>15000.0</v>
      </c>
      <c r="N13" s="39"/>
      <c r="O13" s="34" t="str">
        <f t="shared" ref="O13:O14" si="130">IF(N13&lt;&gt;"",-N13+M13,)</f>
        <v/>
      </c>
      <c r="P13" s="40">
        <f t="shared" ref="P13:P14" si="131">IFERROR(O13/M13,)</f>
        <v>0</v>
      </c>
      <c r="Q13" s="41"/>
      <c r="R13" s="38">
        <v>15000.0</v>
      </c>
      <c r="S13" s="39"/>
      <c r="T13" s="34" t="str">
        <f t="shared" ref="T13:T14" si="132">IF(S13&lt;&gt;"",-S13+R13,)</f>
        <v/>
      </c>
      <c r="U13" s="40">
        <f t="shared" ref="U13:U14" si="133">IFERROR(T13/R13,)</f>
        <v>0</v>
      </c>
      <c r="V13" s="41"/>
      <c r="W13" s="38">
        <v>15000.0</v>
      </c>
      <c r="X13" s="39"/>
      <c r="Y13" s="34" t="str">
        <f t="shared" ref="Y13:Y14" si="134">IF(X13&lt;&gt;"",-X13+W13,)</f>
        <v/>
      </c>
      <c r="Z13" s="40">
        <f t="shared" ref="Z13:Z14" si="135">IFERROR(Y13/W13,)</f>
        <v>0</v>
      </c>
      <c r="AA13" s="41"/>
      <c r="AB13" s="38">
        <v>15000.0</v>
      </c>
      <c r="AC13" s="39"/>
      <c r="AD13" s="34" t="str">
        <f t="shared" ref="AD13:AD14" si="136">IF(AC13&lt;&gt;"",-AC13+AB13,)</f>
        <v/>
      </c>
      <c r="AE13" s="40">
        <f t="shared" ref="AE13:AE14" si="137">IFERROR(AD13/AB13,)</f>
        <v>0</v>
      </c>
      <c r="AF13" s="41"/>
      <c r="AG13" s="38">
        <v>15000.0</v>
      </c>
      <c r="AH13" s="39"/>
      <c r="AI13" s="34" t="str">
        <f t="shared" ref="AI13:AI14" si="138">IF(AH13&lt;&gt;"",-AH13+AG13,)</f>
        <v/>
      </c>
      <c r="AJ13" s="40">
        <f t="shared" ref="AJ13:AJ14" si="139">IFERROR(AI13/AG13,)</f>
        <v>0</v>
      </c>
      <c r="AK13" s="41"/>
      <c r="AL13" s="38">
        <v>15000.0</v>
      </c>
      <c r="AM13" s="39"/>
      <c r="AN13" s="34" t="str">
        <f t="shared" ref="AN13:AN14" si="140">IF(AM13&lt;&gt;"",-AM13+AL13,)</f>
        <v/>
      </c>
      <c r="AO13" s="40">
        <f t="shared" ref="AO13:AO14" si="141">IFERROR(AN13/AL13,)</f>
        <v>0</v>
      </c>
      <c r="AP13" s="41"/>
      <c r="AQ13" s="38">
        <v>15000.0</v>
      </c>
      <c r="AR13" s="39"/>
      <c r="AS13" s="34" t="str">
        <f t="shared" ref="AS13:AS14" si="142">IF(AR13&lt;&gt;"",-AR13+AQ13,)</f>
        <v/>
      </c>
      <c r="AT13" s="40">
        <f t="shared" ref="AT13:AT14" si="143">IFERROR(AS13/AQ13,)</f>
        <v>0</v>
      </c>
      <c r="AU13" s="41"/>
      <c r="AV13" s="38">
        <v>15000.0</v>
      </c>
      <c r="AW13" s="39"/>
      <c r="AX13" s="34" t="str">
        <f t="shared" ref="AX13:AX14" si="144">IF(AW13&lt;&gt;"",-AW13+AV13,)</f>
        <v/>
      </c>
      <c r="AY13" s="40">
        <f t="shared" ref="AY13:AY14" si="145">IFERROR(AX13/AV13,)</f>
        <v>0</v>
      </c>
      <c r="AZ13" s="41"/>
      <c r="BA13" s="38">
        <v>15000.0</v>
      </c>
      <c r="BB13" s="39"/>
      <c r="BC13" s="34" t="str">
        <f t="shared" ref="BC13:BC14" si="146">IF(BB13&lt;&gt;"",-BB13+BA13,)</f>
        <v/>
      </c>
      <c r="BD13" s="40">
        <f t="shared" ref="BD13:BD14" si="147">IFERROR(BC13/BA13,)</f>
        <v>0</v>
      </c>
      <c r="BE13" s="41"/>
      <c r="BF13" s="38">
        <v>15000.0</v>
      </c>
      <c r="BG13" s="39"/>
      <c r="BH13" s="34" t="str">
        <f t="shared" ref="BH13:BH14" si="148">IF(BG13&lt;&gt;"",-BG13+BF13,)</f>
        <v/>
      </c>
      <c r="BI13" s="40">
        <f t="shared" ref="BI13:BI14" si="149">IFERROR(BH13/BF13,)</f>
        <v>0</v>
      </c>
      <c r="BJ13" s="41"/>
      <c r="BK13" s="38">
        <v>15000.0</v>
      </c>
      <c r="BL13" s="39"/>
      <c r="BM13" s="34" t="str">
        <f t="shared" ref="BM13:BM14" si="150">IF(BL13&lt;&gt;"",-BL13+BK13,)</f>
        <v/>
      </c>
      <c r="BN13" s="40">
        <f t="shared" ref="BN13:BN14" si="151">IFERROR(BM13/BK13,)</f>
        <v>0</v>
      </c>
      <c r="BO13" s="41"/>
    </row>
    <row r="14" ht="14.25" customHeight="1">
      <c r="A14" s="53"/>
      <c r="B14" s="26" t="s">
        <v>34</v>
      </c>
      <c r="C14" s="54" t="s">
        <v>35</v>
      </c>
      <c r="D14" s="55">
        <f t="shared" ref="D14:E14" si="125">IFERROR(D15/D13,)</f>
        <v>4</v>
      </c>
      <c r="E14" s="56">
        <f t="shared" si="125"/>
        <v>4.5</v>
      </c>
      <c r="F14" s="56">
        <f t="shared" si="126"/>
        <v>-0.5</v>
      </c>
      <c r="G14" s="57">
        <f t="shared" si="127"/>
        <v>-0.125</v>
      </c>
      <c r="H14" s="58">
        <v>4.0</v>
      </c>
      <c r="I14" s="59">
        <v>4.5</v>
      </c>
      <c r="J14" s="56">
        <f t="shared" si="128"/>
        <v>-0.5</v>
      </c>
      <c r="K14" s="60">
        <f t="shared" si="129"/>
        <v>-0.125</v>
      </c>
      <c r="L14" s="61"/>
      <c r="M14" s="58">
        <v>4.0</v>
      </c>
      <c r="N14" s="59"/>
      <c r="O14" s="56" t="str">
        <f t="shared" si="130"/>
        <v/>
      </c>
      <c r="P14" s="60">
        <f t="shared" si="131"/>
        <v>0</v>
      </c>
      <c r="Q14" s="61"/>
      <c r="R14" s="58">
        <v>4.0</v>
      </c>
      <c r="S14" s="59"/>
      <c r="T14" s="56" t="str">
        <f t="shared" si="132"/>
        <v/>
      </c>
      <c r="U14" s="60">
        <f t="shared" si="133"/>
        <v>0</v>
      </c>
      <c r="V14" s="61"/>
      <c r="W14" s="58">
        <v>4.0</v>
      </c>
      <c r="X14" s="59"/>
      <c r="Y14" s="56" t="str">
        <f t="shared" si="134"/>
        <v/>
      </c>
      <c r="Z14" s="60">
        <f t="shared" si="135"/>
        <v>0</v>
      </c>
      <c r="AA14" s="61"/>
      <c r="AB14" s="58">
        <v>4.0</v>
      </c>
      <c r="AC14" s="59"/>
      <c r="AD14" s="56" t="str">
        <f t="shared" si="136"/>
        <v/>
      </c>
      <c r="AE14" s="60">
        <f t="shared" si="137"/>
        <v>0</v>
      </c>
      <c r="AF14" s="61"/>
      <c r="AG14" s="58">
        <v>4.0</v>
      </c>
      <c r="AH14" s="59"/>
      <c r="AI14" s="56" t="str">
        <f t="shared" si="138"/>
        <v/>
      </c>
      <c r="AJ14" s="60">
        <f t="shared" si="139"/>
        <v>0</v>
      </c>
      <c r="AK14" s="61"/>
      <c r="AL14" s="58">
        <v>4.0</v>
      </c>
      <c r="AM14" s="59"/>
      <c r="AN14" s="56" t="str">
        <f t="shared" si="140"/>
        <v/>
      </c>
      <c r="AO14" s="60">
        <f t="shared" si="141"/>
        <v>0</v>
      </c>
      <c r="AP14" s="61"/>
      <c r="AQ14" s="58">
        <v>4.0</v>
      </c>
      <c r="AR14" s="59"/>
      <c r="AS14" s="56" t="str">
        <f t="shared" si="142"/>
        <v/>
      </c>
      <c r="AT14" s="60">
        <f t="shared" si="143"/>
        <v>0</v>
      </c>
      <c r="AU14" s="61"/>
      <c r="AV14" s="58">
        <v>4.0</v>
      </c>
      <c r="AW14" s="59"/>
      <c r="AX14" s="56" t="str">
        <f t="shared" si="144"/>
        <v/>
      </c>
      <c r="AY14" s="60">
        <f t="shared" si="145"/>
        <v>0</v>
      </c>
      <c r="AZ14" s="61"/>
      <c r="BA14" s="58">
        <v>4.0</v>
      </c>
      <c r="BB14" s="59"/>
      <c r="BC14" s="56" t="str">
        <f t="shared" si="146"/>
        <v/>
      </c>
      <c r="BD14" s="60">
        <f t="shared" si="147"/>
        <v>0</v>
      </c>
      <c r="BE14" s="61"/>
      <c r="BF14" s="58">
        <v>4.0</v>
      </c>
      <c r="BG14" s="59"/>
      <c r="BH14" s="56" t="str">
        <f t="shared" si="148"/>
        <v/>
      </c>
      <c r="BI14" s="60">
        <f t="shared" si="149"/>
        <v>0</v>
      </c>
      <c r="BJ14" s="61"/>
      <c r="BK14" s="58">
        <v>4.0</v>
      </c>
      <c r="BL14" s="59"/>
      <c r="BM14" s="56" t="str">
        <f t="shared" si="150"/>
        <v/>
      </c>
      <c r="BN14" s="60">
        <f t="shared" si="151"/>
        <v>0</v>
      </c>
      <c r="BO14" s="61"/>
    </row>
    <row r="15" ht="14.25" hidden="1" customHeight="1" outlineLevel="1">
      <c r="A15" s="62"/>
      <c r="B15" s="63" t="s">
        <v>36</v>
      </c>
      <c r="C15" s="64" t="s">
        <v>37</v>
      </c>
      <c r="D15" s="65">
        <f t="shared" ref="D15:E15" si="152">SUMIF($H$3:$XDG$3,D$3,$H15:$XDG15)</f>
        <v>720000</v>
      </c>
      <c r="E15" s="66">
        <f t="shared" si="152"/>
        <v>64350</v>
      </c>
      <c r="F15" s="63"/>
      <c r="G15" s="67"/>
      <c r="H15" s="65">
        <f t="shared" ref="H15:I15" si="153">H13*H14</f>
        <v>60000</v>
      </c>
      <c r="I15" s="66">
        <f t="shared" si="153"/>
        <v>64350</v>
      </c>
      <c r="J15" s="68"/>
      <c r="K15" s="68"/>
      <c r="L15" s="69"/>
      <c r="M15" s="65">
        <f t="shared" ref="M15:N15" si="154">M13*M14</f>
        <v>60000</v>
      </c>
      <c r="N15" s="66">
        <f t="shared" si="154"/>
        <v>0</v>
      </c>
      <c r="O15" s="68"/>
      <c r="P15" s="68"/>
      <c r="Q15" s="69"/>
      <c r="R15" s="65">
        <f t="shared" ref="R15:S15" si="155">R13*R14</f>
        <v>60000</v>
      </c>
      <c r="S15" s="66">
        <f t="shared" si="155"/>
        <v>0</v>
      </c>
      <c r="T15" s="68"/>
      <c r="U15" s="68"/>
      <c r="V15" s="69"/>
      <c r="W15" s="65">
        <f t="shared" ref="W15:X15" si="156">W13*W14</f>
        <v>60000</v>
      </c>
      <c r="X15" s="66">
        <f t="shared" si="156"/>
        <v>0</v>
      </c>
      <c r="Y15" s="68"/>
      <c r="Z15" s="68"/>
      <c r="AA15" s="69"/>
      <c r="AB15" s="65">
        <f t="shared" ref="AB15:AC15" si="157">AB13*AB14</f>
        <v>60000</v>
      </c>
      <c r="AC15" s="66">
        <f t="shared" si="157"/>
        <v>0</v>
      </c>
      <c r="AD15" s="68"/>
      <c r="AE15" s="68"/>
      <c r="AF15" s="69"/>
      <c r="AG15" s="65">
        <f t="shared" ref="AG15:AH15" si="158">AG13*AG14</f>
        <v>60000</v>
      </c>
      <c r="AH15" s="66">
        <f t="shared" si="158"/>
        <v>0</v>
      </c>
      <c r="AI15" s="68"/>
      <c r="AJ15" s="68"/>
      <c r="AK15" s="69"/>
      <c r="AL15" s="65">
        <f t="shared" ref="AL15:AM15" si="159">AL13*AL14</f>
        <v>60000</v>
      </c>
      <c r="AM15" s="66">
        <f t="shared" si="159"/>
        <v>0</v>
      </c>
      <c r="AN15" s="68"/>
      <c r="AO15" s="68"/>
      <c r="AP15" s="69"/>
      <c r="AQ15" s="65">
        <f t="shared" ref="AQ15:AR15" si="160">AQ13*AQ14</f>
        <v>60000</v>
      </c>
      <c r="AR15" s="66">
        <f t="shared" si="160"/>
        <v>0</v>
      </c>
      <c r="AS15" s="68"/>
      <c r="AT15" s="68"/>
      <c r="AU15" s="69"/>
      <c r="AV15" s="65">
        <f t="shared" ref="AV15:AW15" si="161">AV13*AV14</f>
        <v>60000</v>
      </c>
      <c r="AW15" s="66">
        <f t="shared" si="161"/>
        <v>0</v>
      </c>
      <c r="AX15" s="68"/>
      <c r="AY15" s="68"/>
      <c r="AZ15" s="69"/>
      <c r="BA15" s="65">
        <f t="shared" ref="BA15:BB15" si="162">BA13*BA14</f>
        <v>60000</v>
      </c>
      <c r="BB15" s="66">
        <f t="shared" si="162"/>
        <v>0</v>
      </c>
      <c r="BC15" s="68"/>
      <c r="BD15" s="68"/>
      <c r="BE15" s="69"/>
      <c r="BF15" s="65">
        <f t="shared" ref="BF15:BG15" si="163">BF13*BF14</f>
        <v>60000</v>
      </c>
      <c r="BG15" s="66">
        <f t="shared" si="163"/>
        <v>0</v>
      </c>
      <c r="BH15" s="68"/>
      <c r="BI15" s="68"/>
      <c r="BJ15" s="69"/>
      <c r="BK15" s="65">
        <f t="shared" ref="BK15:BL15" si="164">BK13*BK14</f>
        <v>60000</v>
      </c>
      <c r="BL15" s="66">
        <f t="shared" si="164"/>
        <v>0</v>
      </c>
      <c r="BM15" s="68"/>
      <c r="BN15" s="68"/>
      <c r="BO15" s="69"/>
    </row>
    <row r="16" ht="14.25" customHeight="1" collapsed="1">
      <c r="A16" s="21" t="s">
        <v>60</v>
      </c>
      <c r="B16" s="21"/>
      <c r="C16" s="21"/>
      <c r="D16" s="21"/>
      <c r="E16" s="21"/>
      <c r="F16" s="21"/>
      <c r="G16" s="21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</row>
    <row r="17" ht="14.25" customHeight="1">
      <c r="A17" s="26" t="s">
        <v>60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</row>
    <row r="18" ht="14.25" customHeight="1">
      <c r="A18" s="26" t="s">
        <v>60</v>
      </c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</row>
    <row r="19" ht="14.25" customHeight="1">
      <c r="A19" s="26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</row>
    <row r="20" ht="14.25" customHeight="1">
      <c r="A20" s="26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</row>
    <row r="21" ht="14.25" customHeight="1">
      <c r="A21" s="2" t="s">
        <v>65</v>
      </c>
    </row>
    <row r="22" ht="14.25" customHeight="1">
      <c r="A22" s="26"/>
      <c r="B22" s="26"/>
      <c r="C22" s="26"/>
      <c r="D22" s="26"/>
      <c r="E22" s="26"/>
      <c r="F22" s="26"/>
      <c r="G22" s="26"/>
      <c r="H22" s="7" t="s">
        <v>3</v>
      </c>
      <c r="I22" s="5"/>
      <c r="J22" s="5"/>
      <c r="K22" s="5"/>
      <c r="L22" s="6"/>
      <c r="M22" s="7" t="s">
        <v>4</v>
      </c>
      <c r="N22" s="5"/>
      <c r="O22" s="5"/>
      <c r="P22" s="5"/>
      <c r="Q22" s="6"/>
      <c r="R22" s="7" t="s">
        <v>5</v>
      </c>
      <c r="S22" s="5"/>
      <c r="T22" s="5"/>
      <c r="U22" s="5"/>
      <c r="V22" s="6"/>
      <c r="W22" s="7" t="s">
        <v>6</v>
      </c>
      <c r="X22" s="5"/>
      <c r="Y22" s="5"/>
      <c r="Z22" s="5"/>
      <c r="AA22" s="6"/>
      <c r="AB22" s="7" t="s">
        <v>7</v>
      </c>
      <c r="AC22" s="5"/>
      <c r="AD22" s="5"/>
      <c r="AE22" s="5"/>
      <c r="AF22" s="6"/>
      <c r="AG22" s="7" t="s">
        <v>8</v>
      </c>
      <c r="AH22" s="5"/>
      <c r="AI22" s="5"/>
      <c r="AJ22" s="5"/>
      <c r="AK22" s="6"/>
      <c r="AL22" s="7" t="s">
        <v>9</v>
      </c>
      <c r="AM22" s="5"/>
      <c r="AN22" s="5"/>
      <c r="AO22" s="5"/>
      <c r="AP22" s="6"/>
      <c r="AQ22" s="7" t="s">
        <v>10</v>
      </c>
      <c r="AR22" s="5"/>
      <c r="AS22" s="5"/>
      <c r="AT22" s="5"/>
      <c r="AU22" s="6"/>
      <c r="AV22" s="7" t="s">
        <v>11</v>
      </c>
      <c r="AW22" s="5"/>
      <c r="AX22" s="5"/>
      <c r="AY22" s="5"/>
      <c r="AZ22" s="6"/>
      <c r="BA22" s="7" t="s">
        <v>12</v>
      </c>
      <c r="BB22" s="5"/>
      <c r="BC22" s="5"/>
      <c r="BD22" s="5"/>
      <c r="BE22" s="6"/>
      <c r="BF22" s="7" t="s">
        <v>13</v>
      </c>
      <c r="BG22" s="5"/>
      <c r="BH22" s="5"/>
      <c r="BI22" s="5"/>
      <c r="BJ22" s="6"/>
      <c r="BK22" s="7" t="s">
        <v>14</v>
      </c>
      <c r="BL22" s="5"/>
      <c r="BM22" s="5"/>
      <c r="BN22" s="5"/>
      <c r="BO22" s="6"/>
    </row>
    <row r="23" ht="14.25" customHeight="1">
      <c r="A23" s="8" t="s">
        <v>15</v>
      </c>
      <c r="B23" s="8" t="s">
        <v>16</v>
      </c>
      <c r="C23" s="8" t="s">
        <v>17</v>
      </c>
      <c r="D23" s="8"/>
      <c r="E23" s="8"/>
      <c r="F23" s="8"/>
      <c r="G23" s="9"/>
      <c r="H23" s="14" t="s">
        <v>18</v>
      </c>
      <c r="I23" s="15" t="s">
        <v>19</v>
      </c>
      <c r="J23" s="16" t="s">
        <v>20</v>
      </c>
      <c r="K23" s="16" t="s">
        <v>21</v>
      </c>
      <c r="L23" s="17" t="s">
        <v>23</v>
      </c>
      <c r="M23" s="14" t="s">
        <v>18</v>
      </c>
      <c r="N23" s="15" t="s">
        <v>19</v>
      </c>
      <c r="O23" s="16" t="s">
        <v>20</v>
      </c>
      <c r="P23" s="16" t="s">
        <v>21</v>
      </c>
      <c r="Q23" s="17" t="s">
        <v>23</v>
      </c>
      <c r="R23" s="14" t="s">
        <v>18</v>
      </c>
      <c r="S23" s="15" t="s">
        <v>19</v>
      </c>
      <c r="T23" s="16" t="s">
        <v>20</v>
      </c>
      <c r="U23" s="16" t="s">
        <v>21</v>
      </c>
      <c r="V23" s="17" t="s">
        <v>23</v>
      </c>
      <c r="W23" s="14" t="s">
        <v>18</v>
      </c>
      <c r="X23" s="15" t="s">
        <v>19</v>
      </c>
      <c r="Y23" s="16" t="s">
        <v>20</v>
      </c>
      <c r="Z23" s="16" t="s">
        <v>21</v>
      </c>
      <c r="AA23" s="17" t="s">
        <v>23</v>
      </c>
      <c r="AB23" s="14" t="s">
        <v>18</v>
      </c>
      <c r="AC23" s="15" t="s">
        <v>19</v>
      </c>
      <c r="AD23" s="16" t="s">
        <v>20</v>
      </c>
      <c r="AE23" s="16" t="s">
        <v>21</v>
      </c>
      <c r="AF23" s="17" t="s">
        <v>23</v>
      </c>
      <c r="AG23" s="14" t="s">
        <v>18</v>
      </c>
      <c r="AH23" s="15" t="s">
        <v>19</v>
      </c>
      <c r="AI23" s="16" t="s">
        <v>20</v>
      </c>
      <c r="AJ23" s="16" t="s">
        <v>21</v>
      </c>
      <c r="AK23" s="17" t="s">
        <v>23</v>
      </c>
      <c r="AL23" s="14" t="s">
        <v>18</v>
      </c>
      <c r="AM23" s="15" t="s">
        <v>19</v>
      </c>
      <c r="AN23" s="16" t="s">
        <v>20</v>
      </c>
      <c r="AO23" s="16" t="s">
        <v>21</v>
      </c>
      <c r="AP23" s="17" t="s">
        <v>23</v>
      </c>
      <c r="AQ23" s="14" t="s">
        <v>18</v>
      </c>
      <c r="AR23" s="15" t="s">
        <v>19</v>
      </c>
      <c r="AS23" s="16" t="s">
        <v>20</v>
      </c>
      <c r="AT23" s="16" t="s">
        <v>21</v>
      </c>
      <c r="AU23" s="17" t="s">
        <v>23</v>
      </c>
      <c r="AV23" s="14" t="s">
        <v>18</v>
      </c>
      <c r="AW23" s="15" t="s">
        <v>19</v>
      </c>
      <c r="AX23" s="16" t="s">
        <v>20</v>
      </c>
      <c r="AY23" s="16" t="s">
        <v>21</v>
      </c>
      <c r="AZ23" s="17" t="s">
        <v>23</v>
      </c>
      <c r="BA23" s="14" t="s">
        <v>18</v>
      </c>
      <c r="BB23" s="15" t="s">
        <v>19</v>
      </c>
      <c r="BC23" s="16" t="s">
        <v>20</v>
      </c>
      <c r="BD23" s="16" t="s">
        <v>21</v>
      </c>
      <c r="BE23" s="17" t="s">
        <v>23</v>
      </c>
      <c r="BF23" s="14" t="s">
        <v>18</v>
      </c>
      <c r="BG23" s="15" t="s">
        <v>19</v>
      </c>
      <c r="BH23" s="16" t="s">
        <v>20</v>
      </c>
      <c r="BI23" s="16" t="s">
        <v>21</v>
      </c>
      <c r="BJ23" s="17" t="s">
        <v>23</v>
      </c>
      <c r="BK23" s="14" t="s">
        <v>18</v>
      </c>
      <c r="BL23" s="15" t="s">
        <v>19</v>
      </c>
      <c r="BM23" s="16" t="s">
        <v>20</v>
      </c>
      <c r="BN23" s="16" t="s">
        <v>21</v>
      </c>
      <c r="BO23" s="17" t="s">
        <v>23</v>
      </c>
    </row>
    <row r="24" ht="14.25" customHeight="1">
      <c r="A24" s="105" t="s">
        <v>24</v>
      </c>
      <c r="B24" s="106" t="s">
        <v>66</v>
      </c>
      <c r="C24" s="107" t="s">
        <v>35</v>
      </c>
      <c r="D24" s="106"/>
      <c r="E24" s="106"/>
      <c r="F24" s="106"/>
      <c r="G24" s="106"/>
      <c r="H24" s="108">
        <f t="shared" ref="H24:I24" si="165">SUM(H25:H31)</f>
        <v>14</v>
      </c>
      <c r="I24" s="109">
        <f t="shared" si="165"/>
        <v>18</v>
      </c>
      <c r="J24" s="110">
        <f t="shared" ref="J24:J39" si="177">IF(I24&lt;&gt;0,-I24+H24,)</f>
        <v>-4</v>
      </c>
      <c r="K24" s="111">
        <f t="shared" ref="K24:K39" si="178">IFERROR(J24/H24,)</f>
        <v>-0.2857142857</v>
      </c>
      <c r="L24" s="112"/>
      <c r="M24" s="108">
        <f t="shared" ref="M24:N24" si="166">SUM(M25:M31)</f>
        <v>14</v>
      </c>
      <c r="N24" s="109">
        <f t="shared" si="166"/>
        <v>0</v>
      </c>
      <c r="O24" s="110" t="str">
        <f t="shared" ref="O24:O39" si="179">IF(N24&lt;&gt;0,-N24+M24,)</f>
        <v/>
      </c>
      <c r="P24" s="111">
        <f t="shared" ref="P24:P39" si="180">IFERROR(O24/M24,)</f>
        <v>0</v>
      </c>
      <c r="Q24" s="112"/>
      <c r="R24" s="108">
        <f t="shared" ref="R24:S24" si="167">SUM(R25:R31)</f>
        <v>14</v>
      </c>
      <c r="S24" s="109">
        <f t="shared" si="167"/>
        <v>0</v>
      </c>
      <c r="T24" s="110" t="str">
        <f t="shared" ref="T24:T39" si="181">IF(S24&lt;&gt;0,-S24+R24,)</f>
        <v/>
      </c>
      <c r="U24" s="111">
        <f t="shared" ref="U24:U39" si="182">IFERROR(T24/R24,)</f>
        <v>0</v>
      </c>
      <c r="V24" s="112"/>
      <c r="W24" s="108">
        <f t="shared" ref="W24:X24" si="168">SUM(W25:W31)</f>
        <v>14</v>
      </c>
      <c r="X24" s="109">
        <f t="shared" si="168"/>
        <v>0</v>
      </c>
      <c r="Y24" s="110" t="str">
        <f t="shared" ref="Y24:Y39" si="183">IF(X24&lt;&gt;0,-X24+W24,)</f>
        <v/>
      </c>
      <c r="Z24" s="111">
        <f t="shared" ref="Z24:Z39" si="184">IFERROR(Y24/W24,)</f>
        <v>0</v>
      </c>
      <c r="AA24" s="112"/>
      <c r="AB24" s="108">
        <f t="shared" ref="AB24:AC24" si="169">SUM(AB25:AB31)</f>
        <v>14</v>
      </c>
      <c r="AC24" s="109">
        <f t="shared" si="169"/>
        <v>0</v>
      </c>
      <c r="AD24" s="110" t="str">
        <f t="shared" ref="AD24:AD39" si="185">IF(AC24&lt;&gt;0,-AC24+AB24,)</f>
        <v/>
      </c>
      <c r="AE24" s="111">
        <f t="shared" ref="AE24:AE39" si="186">IFERROR(AD24/AB24,)</f>
        <v>0</v>
      </c>
      <c r="AF24" s="112"/>
      <c r="AG24" s="108">
        <f t="shared" ref="AG24:AH24" si="170">SUM(AG25:AG31)</f>
        <v>14</v>
      </c>
      <c r="AH24" s="109">
        <f t="shared" si="170"/>
        <v>0</v>
      </c>
      <c r="AI24" s="110" t="str">
        <f t="shared" ref="AI24:AI39" si="187">IF(AH24&lt;&gt;0,-AH24+AG24,)</f>
        <v/>
      </c>
      <c r="AJ24" s="111">
        <f t="shared" ref="AJ24:AJ39" si="188">IFERROR(AI24/AG24,)</f>
        <v>0</v>
      </c>
      <c r="AK24" s="112"/>
      <c r="AL24" s="108">
        <f t="shared" ref="AL24:AM24" si="171">SUM(AL25:AL31)</f>
        <v>14</v>
      </c>
      <c r="AM24" s="109">
        <f t="shared" si="171"/>
        <v>0</v>
      </c>
      <c r="AN24" s="110" t="str">
        <f t="shared" ref="AN24:AN39" si="189">IF(AM24&lt;&gt;0,-AM24+AL24,)</f>
        <v/>
      </c>
      <c r="AO24" s="111">
        <f t="shared" ref="AO24:AO39" si="190">IFERROR(AN24/AL24,)</f>
        <v>0</v>
      </c>
      <c r="AP24" s="112"/>
      <c r="AQ24" s="108">
        <f t="shared" ref="AQ24:AR24" si="172">SUM(AQ25:AQ31)</f>
        <v>14</v>
      </c>
      <c r="AR24" s="109">
        <f t="shared" si="172"/>
        <v>0</v>
      </c>
      <c r="AS24" s="110" t="str">
        <f t="shared" ref="AS24:AS39" si="191">IF(AR24&lt;&gt;0,-AR24+AQ24,)</f>
        <v/>
      </c>
      <c r="AT24" s="111">
        <f t="shared" ref="AT24:AT39" si="192">IFERROR(AS24/AQ24,)</f>
        <v>0</v>
      </c>
      <c r="AU24" s="112"/>
      <c r="AV24" s="108">
        <f t="shared" ref="AV24:AW24" si="173">SUM(AV25:AV31)</f>
        <v>14</v>
      </c>
      <c r="AW24" s="109">
        <f t="shared" si="173"/>
        <v>0</v>
      </c>
      <c r="AX24" s="110" t="str">
        <f t="shared" ref="AX24:AX39" si="193">IF(AW24&lt;&gt;0,-AW24+AV24,)</f>
        <v/>
      </c>
      <c r="AY24" s="111">
        <f t="shared" ref="AY24:AY39" si="194">IFERROR(AX24/AV24,)</f>
        <v>0</v>
      </c>
      <c r="AZ24" s="112"/>
      <c r="BA24" s="108">
        <f t="shared" ref="BA24:BB24" si="174">SUM(BA25:BA31)</f>
        <v>14</v>
      </c>
      <c r="BB24" s="109">
        <f t="shared" si="174"/>
        <v>0</v>
      </c>
      <c r="BC24" s="110" t="str">
        <f t="shared" ref="BC24:BC39" si="195">IF(BB24&lt;&gt;0,-BB24+BA24,)</f>
        <v/>
      </c>
      <c r="BD24" s="111">
        <f t="shared" ref="BD24:BD39" si="196">IFERROR(BC24/BA24,)</f>
        <v>0</v>
      </c>
      <c r="BE24" s="112"/>
      <c r="BF24" s="108">
        <f t="shared" ref="BF24:BG24" si="175">SUM(BF25:BF31)</f>
        <v>14</v>
      </c>
      <c r="BG24" s="109">
        <f t="shared" si="175"/>
        <v>0</v>
      </c>
      <c r="BH24" s="110" t="str">
        <f t="shared" ref="BH24:BH39" si="197">IF(BG24&lt;&gt;0,-BG24+BF24,)</f>
        <v/>
      </c>
      <c r="BI24" s="111">
        <f t="shared" ref="BI24:BI39" si="198">IFERROR(BH24/BF24,)</f>
        <v>0</v>
      </c>
      <c r="BJ24" s="112"/>
      <c r="BK24" s="108">
        <f t="shared" ref="BK24:BL24" si="176">SUM(BK25:BK31)</f>
        <v>14</v>
      </c>
      <c r="BL24" s="109">
        <f t="shared" si="176"/>
        <v>0</v>
      </c>
      <c r="BM24" s="110" t="str">
        <f t="shared" ref="BM24:BM39" si="199">IF(BL24&lt;&gt;0,-BL24+BK24,)</f>
        <v/>
      </c>
      <c r="BN24" s="111">
        <f t="shared" ref="BN24:BN39" si="200">IFERROR(BM24/BK24,)</f>
        <v>0</v>
      </c>
      <c r="BO24" s="112"/>
    </row>
    <row r="25" ht="14.25" customHeight="1">
      <c r="A25" s="53"/>
      <c r="B25" s="70" t="s">
        <v>67</v>
      </c>
      <c r="C25" s="54" t="s">
        <v>35</v>
      </c>
      <c r="D25" s="26"/>
      <c r="E25" s="26"/>
      <c r="F25" s="26"/>
      <c r="G25" s="26"/>
      <c r="H25" s="58">
        <v>4.0</v>
      </c>
      <c r="I25" s="59">
        <v>5.0</v>
      </c>
      <c r="J25" s="56">
        <f t="shared" si="177"/>
        <v>-1</v>
      </c>
      <c r="K25" s="60">
        <f t="shared" si="178"/>
        <v>-0.25</v>
      </c>
      <c r="L25" s="61"/>
      <c r="M25" s="58">
        <v>4.0</v>
      </c>
      <c r="N25" s="59"/>
      <c r="O25" s="56" t="str">
        <f t="shared" si="179"/>
        <v/>
      </c>
      <c r="P25" s="60">
        <f t="shared" si="180"/>
        <v>0</v>
      </c>
      <c r="Q25" s="61"/>
      <c r="R25" s="58">
        <v>4.0</v>
      </c>
      <c r="S25" s="59"/>
      <c r="T25" s="56" t="str">
        <f t="shared" si="181"/>
        <v/>
      </c>
      <c r="U25" s="60">
        <f t="shared" si="182"/>
        <v>0</v>
      </c>
      <c r="V25" s="61"/>
      <c r="W25" s="58">
        <v>4.0</v>
      </c>
      <c r="X25" s="59"/>
      <c r="Y25" s="56" t="str">
        <f t="shared" si="183"/>
        <v/>
      </c>
      <c r="Z25" s="60">
        <f t="shared" si="184"/>
        <v>0</v>
      </c>
      <c r="AA25" s="61"/>
      <c r="AB25" s="58">
        <v>4.0</v>
      </c>
      <c r="AC25" s="59"/>
      <c r="AD25" s="56" t="str">
        <f t="shared" si="185"/>
        <v/>
      </c>
      <c r="AE25" s="60">
        <f t="shared" si="186"/>
        <v>0</v>
      </c>
      <c r="AF25" s="61"/>
      <c r="AG25" s="58">
        <v>4.0</v>
      </c>
      <c r="AH25" s="59"/>
      <c r="AI25" s="56" t="str">
        <f t="shared" si="187"/>
        <v/>
      </c>
      <c r="AJ25" s="60">
        <f t="shared" si="188"/>
        <v>0</v>
      </c>
      <c r="AK25" s="61"/>
      <c r="AL25" s="58">
        <v>4.0</v>
      </c>
      <c r="AM25" s="59"/>
      <c r="AN25" s="56" t="str">
        <f t="shared" si="189"/>
        <v/>
      </c>
      <c r="AO25" s="60">
        <f t="shared" si="190"/>
        <v>0</v>
      </c>
      <c r="AP25" s="61"/>
      <c r="AQ25" s="58">
        <v>4.0</v>
      </c>
      <c r="AR25" s="59"/>
      <c r="AS25" s="56" t="str">
        <f t="shared" si="191"/>
        <v/>
      </c>
      <c r="AT25" s="60">
        <f t="shared" si="192"/>
        <v>0</v>
      </c>
      <c r="AU25" s="61"/>
      <c r="AV25" s="58">
        <v>4.0</v>
      </c>
      <c r="AW25" s="59"/>
      <c r="AX25" s="56" t="str">
        <f t="shared" si="193"/>
        <v/>
      </c>
      <c r="AY25" s="60">
        <f t="shared" si="194"/>
        <v>0</v>
      </c>
      <c r="AZ25" s="61"/>
      <c r="BA25" s="58">
        <v>4.0</v>
      </c>
      <c r="BB25" s="59"/>
      <c r="BC25" s="56" t="str">
        <f t="shared" si="195"/>
        <v/>
      </c>
      <c r="BD25" s="60">
        <f t="shared" si="196"/>
        <v>0</v>
      </c>
      <c r="BE25" s="61"/>
      <c r="BF25" s="58">
        <v>4.0</v>
      </c>
      <c r="BG25" s="59"/>
      <c r="BH25" s="56" t="str">
        <f t="shared" si="197"/>
        <v/>
      </c>
      <c r="BI25" s="60">
        <f t="shared" si="198"/>
        <v>0</v>
      </c>
      <c r="BJ25" s="61"/>
      <c r="BK25" s="58">
        <v>4.0</v>
      </c>
      <c r="BL25" s="59"/>
      <c r="BM25" s="56" t="str">
        <f t="shared" si="199"/>
        <v/>
      </c>
      <c r="BN25" s="60">
        <f t="shared" si="200"/>
        <v>0</v>
      </c>
      <c r="BO25" s="61"/>
    </row>
    <row r="26" ht="14.25" customHeight="1">
      <c r="A26" s="53"/>
      <c r="B26" s="70" t="s">
        <v>68</v>
      </c>
      <c r="C26" s="54" t="s">
        <v>35</v>
      </c>
      <c r="D26" s="26"/>
      <c r="E26" s="26"/>
      <c r="F26" s="26"/>
      <c r="G26" s="26"/>
      <c r="H26" s="58">
        <v>2.0</v>
      </c>
      <c r="I26" s="59">
        <v>3.0</v>
      </c>
      <c r="J26" s="56">
        <f t="shared" si="177"/>
        <v>-1</v>
      </c>
      <c r="K26" s="60">
        <f t="shared" si="178"/>
        <v>-0.5</v>
      </c>
      <c r="L26" s="114"/>
      <c r="M26" s="58">
        <v>2.0</v>
      </c>
      <c r="N26" s="59"/>
      <c r="O26" s="56" t="str">
        <f t="shared" si="179"/>
        <v/>
      </c>
      <c r="P26" s="60">
        <f t="shared" si="180"/>
        <v>0</v>
      </c>
      <c r="Q26" s="114"/>
      <c r="R26" s="58">
        <v>2.0</v>
      </c>
      <c r="S26" s="59"/>
      <c r="T26" s="56" t="str">
        <f t="shared" si="181"/>
        <v/>
      </c>
      <c r="U26" s="60">
        <f t="shared" si="182"/>
        <v>0</v>
      </c>
      <c r="V26" s="114"/>
      <c r="W26" s="58">
        <v>2.0</v>
      </c>
      <c r="X26" s="59"/>
      <c r="Y26" s="56" t="str">
        <f t="shared" si="183"/>
        <v/>
      </c>
      <c r="Z26" s="60">
        <f t="shared" si="184"/>
        <v>0</v>
      </c>
      <c r="AA26" s="114"/>
      <c r="AB26" s="58">
        <v>2.0</v>
      </c>
      <c r="AC26" s="59"/>
      <c r="AD26" s="56" t="str">
        <f t="shared" si="185"/>
        <v/>
      </c>
      <c r="AE26" s="60">
        <f t="shared" si="186"/>
        <v>0</v>
      </c>
      <c r="AF26" s="114"/>
      <c r="AG26" s="58">
        <v>2.0</v>
      </c>
      <c r="AH26" s="59"/>
      <c r="AI26" s="56" t="str">
        <f t="shared" si="187"/>
        <v/>
      </c>
      <c r="AJ26" s="60">
        <f t="shared" si="188"/>
        <v>0</v>
      </c>
      <c r="AK26" s="114"/>
      <c r="AL26" s="58">
        <v>2.0</v>
      </c>
      <c r="AM26" s="59"/>
      <c r="AN26" s="56" t="str">
        <f t="shared" si="189"/>
        <v/>
      </c>
      <c r="AO26" s="60">
        <f t="shared" si="190"/>
        <v>0</v>
      </c>
      <c r="AP26" s="114"/>
      <c r="AQ26" s="58">
        <v>2.0</v>
      </c>
      <c r="AR26" s="59"/>
      <c r="AS26" s="56" t="str">
        <f t="shared" si="191"/>
        <v/>
      </c>
      <c r="AT26" s="60">
        <f t="shared" si="192"/>
        <v>0</v>
      </c>
      <c r="AU26" s="114"/>
      <c r="AV26" s="58">
        <v>2.0</v>
      </c>
      <c r="AW26" s="59"/>
      <c r="AX26" s="56" t="str">
        <f t="shared" si="193"/>
        <v/>
      </c>
      <c r="AY26" s="60">
        <f t="shared" si="194"/>
        <v>0</v>
      </c>
      <c r="AZ26" s="114"/>
      <c r="BA26" s="58">
        <v>2.0</v>
      </c>
      <c r="BB26" s="59"/>
      <c r="BC26" s="56" t="str">
        <f t="shared" si="195"/>
        <v/>
      </c>
      <c r="BD26" s="60">
        <f t="shared" si="196"/>
        <v>0</v>
      </c>
      <c r="BE26" s="114"/>
      <c r="BF26" s="58">
        <v>2.0</v>
      </c>
      <c r="BG26" s="59"/>
      <c r="BH26" s="56" t="str">
        <f t="shared" si="197"/>
        <v/>
      </c>
      <c r="BI26" s="60">
        <f t="shared" si="198"/>
        <v>0</v>
      </c>
      <c r="BJ26" s="114"/>
      <c r="BK26" s="58">
        <v>2.0</v>
      </c>
      <c r="BL26" s="59"/>
      <c r="BM26" s="56" t="str">
        <f t="shared" si="199"/>
        <v/>
      </c>
      <c r="BN26" s="60">
        <f t="shared" si="200"/>
        <v>0</v>
      </c>
      <c r="BO26" s="114"/>
    </row>
    <row r="27" ht="14.25" customHeight="1">
      <c r="A27" s="53"/>
      <c r="B27" s="70" t="s">
        <v>69</v>
      </c>
      <c r="C27" s="54" t="s">
        <v>35</v>
      </c>
      <c r="D27" s="26"/>
      <c r="E27" s="26"/>
      <c r="F27" s="26"/>
      <c r="G27" s="26"/>
      <c r="H27" s="58">
        <v>1.0</v>
      </c>
      <c r="I27" s="59">
        <v>2.0</v>
      </c>
      <c r="J27" s="56">
        <f t="shared" si="177"/>
        <v>-1</v>
      </c>
      <c r="K27" s="60">
        <f t="shared" si="178"/>
        <v>-1</v>
      </c>
      <c r="L27" s="114"/>
      <c r="M27" s="58">
        <v>1.0</v>
      </c>
      <c r="N27" s="59"/>
      <c r="O27" s="56" t="str">
        <f t="shared" si="179"/>
        <v/>
      </c>
      <c r="P27" s="60">
        <f t="shared" si="180"/>
        <v>0</v>
      </c>
      <c r="Q27" s="114"/>
      <c r="R27" s="58">
        <v>1.0</v>
      </c>
      <c r="S27" s="59"/>
      <c r="T27" s="56" t="str">
        <f t="shared" si="181"/>
        <v/>
      </c>
      <c r="U27" s="60">
        <f t="shared" si="182"/>
        <v>0</v>
      </c>
      <c r="V27" s="114"/>
      <c r="W27" s="58">
        <v>1.0</v>
      </c>
      <c r="X27" s="59"/>
      <c r="Y27" s="56" t="str">
        <f t="shared" si="183"/>
        <v/>
      </c>
      <c r="Z27" s="60">
        <f t="shared" si="184"/>
        <v>0</v>
      </c>
      <c r="AA27" s="114"/>
      <c r="AB27" s="58">
        <v>1.0</v>
      </c>
      <c r="AC27" s="59"/>
      <c r="AD27" s="56" t="str">
        <f t="shared" si="185"/>
        <v/>
      </c>
      <c r="AE27" s="60">
        <f t="shared" si="186"/>
        <v>0</v>
      </c>
      <c r="AF27" s="114"/>
      <c r="AG27" s="58">
        <v>1.0</v>
      </c>
      <c r="AH27" s="59"/>
      <c r="AI27" s="56" t="str">
        <f t="shared" si="187"/>
        <v/>
      </c>
      <c r="AJ27" s="60">
        <f t="shared" si="188"/>
        <v>0</v>
      </c>
      <c r="AK27" s="114"/>
      <c r="AL27" s="58">
        <v>1.0</v>
      </c>
      <c r="AM27" s="59"/>
      <c r="AN27" s="56" t="str">
        <f t="shared" si="189"/>
        <v/>
      </c>
      <c r="AO27" s="60">
        <f t="shared" si="190"/>
        <v>0</v>
      </c>
      <c r="AP27" s="114"/>
      <c r="AQ27" s="58">
        <v>1.0</v>
      </c>
      <c r="AR27" s="59"/>
      <c r="AS27" s="56" t="str">
        <f t="shared" si="191"/>
        <v/>
      </c>
      <c r="AT27" s="60">
        <f t="shared" si="192"/>
        <v>0</v>
      </c>
      <c r="AU27" s="114"/>
      <c r="AV27" s="58">
        <v>1.0</v>
      </c>
      <c r="AW27" s="59"/>
      <c r="AX27" s="56" t="str">
        <f t="shared" si="193"/>
        <v/>
      </c>
      <c r="AY27" s="60">
        <f t="shared" si="194"/>
        <v>0</v>
      </c>
      <c r="AZ27" s="114"/>
      <c r="BA27" s="58">
        <v>1.0</v>
      </c>
      <c r="BB27" s="59"/>
      <c r="BC27" s="56" t="str">
        <f t="shared" si="195"/>
        <v/>
      </c>
      <c r="BD27" s="60">
        <f t="shared" si="196"/>
        <v>0</v>
      </c>
      <c r="BE27" s="114"/>
      <c r="BF27" s="58">
        <v>1.0</v>
      </c>
      <c r="BG27" s="59"/>
      <c r="BH27" s="56" t="str">
        <f t="shared" si="197"/>
        <v/>
      </c>
      <c r="BI27" s="60">
        <f t="shared" si="198"/>
        <v>0</v>
      </c>
      <c r="BJ27" s="114"/>
      <c r="BK27" s="58">
        <v>1.0</v>
      </c>
      <c r="BL27" s="59"/>
      <c r="BM27" s="56" t="str">
        <f t="shared" si="199"/>
        <v/>
      </c>
      <c r="BN27" s="60">
        <f t="shared" si="200"/>
        <v>0</v>
      </c>
      <c r="BO27" s="114"/>
    </row>
    <row r="28" ht="14.25" customHeight="1">
      <c r="A28" s="53"/>
      <c r="B28" s="70" t="s">
        <v>70</v>
      </c>
      <c r="C28" s="54" t="s">
        <v>35</v>
      </c>
      <c r="D28" s="26"/>
      <c r="E28" s="26"/>
      <c r="F28" s="26"/>
      <c r="G28" s="26"/>
      <c r="H28" s="58">
        <v>0.5</v>
      </c>
      <c r="I28" s="59">
        <v>1.0</v>
      </c>
      <c r="J28" s="56">
        <f t="shared" si="177"/>
        <v>-0.5</v>
      </c>
      <c r="K28" s="60">
        <f t="shared" si="178"/>
        <v>-1</v>
      </c>
      <c r="L28" s="114"/>
      <c r="M28" s="58">
        <v>0.5</v>
      </c>
      <c r="N28" s="59"/>
      <c r="O28" s="56" t="str">
        <f t="shared" si="179"/>
        <v/>
      </c>
      <c r="P28" s="60">
        <f t="shared" si="180"/>
        <v>0</v>
      </c>
      <c r="Q28" s="114"/>
      <c r="R28" s="58">
        <v>0.5</v>
      </c>
      <c r="S28" s="59"/>
      <c r="T28" s="56" t="str">
        <f t="shared" si="181"/>
        <v/>
      </c>
      <c r="U28" s="60">
        <f t="shared" si="182"/>
        <v>0</v>
      </c>
      <c r="V28" s="114"/>
      <c r="W28" s="58">
        <v>0.5</v>
      </c>
      <c r="X28" s="59"/>
      <c r="Y28" s="56" t="str">
        <f t="shared" si="183"/>
        <v/>
      </c>
      <c r="Z28" s="60">
        <f t="shared" si="184"/>
        <v>0</v>
      </c>
      <c r="AA28" s="114"/>
      <c r="AB28" s="58">
        <v>0.5</v>
      </c>
      <c r="AC28" s="59"/>
      <c r="AD28" s="56" t="str">
        <f t="shared" si="185"/>
        <v/>
      </c>
      <c r="AE28" s="60">
        <f t="shared" si="186"/>
        <v>0</v>
      </c>
      <c r="AF28" s="114"/>
      <c r="AG28" s="58">
        <v>0.5</v>
      </c>
      <c r="AH28" s="59"/>
      <c r="AI28" s="56" t="str">
        <f t="shared" si="187"/>
        <v/>
      </c>
      <c r="AJ28" s="60">
        <f t="shared" si="188"/>
        <v>0</v>
      </c>
      <c r="AK28" s="114"/>
      <c r="AL28" s="58">
        <v>0.5</v>
      </c>
      <c r="AM28" s="59"/>
      <c r="AN28" s="56" t="str">
        <f t="shared" si="189"/>
        <v/>
      </c>
      <c r="AO28" s="60">
        <f t="shared" si="190"/>
        <v>0</v>
      </c>
      <c r="AP28" s="114"/>
      <c r="AQ28" s="58">
        <v>0.5</v>
      </c>
      <c r="AR28" s="59"/>
      <c r="AS28" s="56" t="str">
        <f t="shared" si="191"/>
        <v/>
      </c>
      <c r="AT28" s="60">
        <f t="shared" si="192"/>
        <v>0</v>
      </c>
      <c r="AU28" s="114"/>
      <c r="AV28" s="58">
        <v>0.5</v>
      </c>
      <c r="AW28" s="59"/>
      <c r="AX28" s="56" t="str">
        <f t="shared" si="193"/>
        <v/>
      </c>
      <c r="AY28" s="60">
        <f t="shared" si="194"/>
        <v>0</v>
      </c>
      <c r="AZ28" s="114"/>
      <c r="BA28" s="58">
        <v>0.5</v>
      </c>
      <c r="BB28" s="59"/>
      <c r="BC28" s="56" t="str">
        <f t="shared" si="195"/>
        <v/>
      </c>
      <c r="BD28" s="60">
        <f t="shared" si="196"/>
        <v>0</v>
      </c>
      <c r="BE28" s="114"/>
      <c r="BF28" s="58">
        <v>0.5</v>
      </c>
      <c r="BG28" s="59"/>
      <c r="BH28" s="56" t="str">
        <f t="shared" si="197"/>
        <v/>
      </c>
      <c r="BI28" s="60">
        <f t="shared" si="198"/>
        <v>0</v>
      </c>
      <c r="BJ28" s="114"/>
      <c r="BK28" s="58">
        <v>0.5</v>
      </c>
      <c r="BL28" s="59"/>
      <c r="BM28" s="56" t="str">
        <f t="shared" si="199"/>
        <v/>
      </c>
      <c r="BN28" s="60">
        <f t="shared" si="200"/>
        <v>0</v>
      </c>
      <c r="BO28" s="114"/>
    </row>
    <row r="29" ht="14.25" customHeight="1">
      <c r="A29" s="53"/>
      <c r="B29" s="70" t="s">
        <v>71</v>
      </c>
      <c r="C29" s="54" t="s">
        <v>35</v>
      </c>
      <c r="D29" s="26"/>
      <c r="E29" s="26"/>
      <c r="F29" s="26"/>
      <c r="G29" s="26"/>
      <c r="H29" s="58">
        <v>0.2</v>
      </c>
      <c r="I29" s="59">
        <v>0.3</v>
      </c>
      <c r="J29" s="56">
        <f t="shared" si="177"/>
        <v>-0.1</v>
      </c>
      <c r="K29" s="60">
        <f t="shared" si="178"/>
        <v>-0.5</v>
      </c>
      <c r="L29" s="114"/>
      <c r="M29" s="58">
        <v>0.2</v>
      </c>
      <c r="N29" s="59"/>
      <c r="O29" s="56" t="str">
        <f t="shared" si="179"/>
        <v/>
      </c>
      <c r="P29" s="60">
        <f t="shared" si="180"/>
        <v>0</v>
      </c>
      <c r="Q29" s="114"/>
      <c r="R29" s="58">
        <v>0.2</v>
      </c>
      <c r="S29" s="59"/>
      <c r="T29" s="56" t="str">
        <f t="shared" si="181"/>
        <v/>
      </c>
      <c r="U29" s="60">
        <f t="shared" si="182"/>
        <v>0</v>
      </c>
      <c r="V29" s="114"/>
      <c r="W29" s="58">
        <v>0.2</v>
      </c>
      <c r="X29" s="59"/>
      <c r="Y29" s="56" t="str">
        <f t="shared" si="183"/>
        <v/>
      </c>
      <c r="Z29" s="60">
        <f t="shared" si="184"/>
        <v>0</v>
      </c>
      <c r="AA29" s="114"/>
      <c r="AB29" s="58">
        <v>0.2</v>
      </c>
      <c r="AC29" s="59"/>
      <c r="AD29" s="56" t="str">
        <f t="shared" si="185"/>
        <v/>
      </c>
      <c r="AE29" s="60">
        <f t="shared" si="186"/>
        <v>0</v>
      </c>
      <c r="AF29" s="114"/>
      <c r="AG29" s="58">
        <v>0.2</v>
      </c>
      <c r="AH29" s="59"/>
      <c r="AI29" s="56" t="str">
        <f t="shared" si="187"/>
        <v/>
      </c>
      <c r="AJ29" s="60">
        <f t="shared" si="188"/>
        <v>0</v>
      </c>
      <c r="AK29" s="114"/>
      <c r="AL29" s="58">
        <v>0.2</v>
      </c>
      <c r="AM29" s="59"/>
      <c r="AN29" s="56" t="str">
        <f t="shared" si="189"/>
        <v/>
      </c>
      <c r="AO29" s="60">
        <f t="shared" si="190"/>
        <v>0</v>
      </c>
      <c r="AP29" s="114"/>
      <c r="AQ29" s="58">
        <v>0.2</v>
      </c>
      <c r="AR29" s="59"/>
      <c r="AS29" s="56" t="str">
        <f t="shared" si="191"/>
        <v/>
      </c>
      <c r="AT29" s="60">
        <f t="shared" si="192"/>
        <v>0</v>
      </c>
      <c r="AU29" s="114"/>
      <c r="AV29" s="58">
        <v>0.2</v>
      </c>
      <c r="AW29" s="59"/>
      <c r="AX29" s="56" t="str">
        <f t="shared" si="193"/>
        <v/>
      </c>
      <c r="AY29" s="60">
        <f t="shared" si="194"/>
        <v>0</v>
      </c>
      <c r="AZ29" s="114"/>
      <c r="BA29" s="58">
        <v>0.2</v>
      </c>
      <c r="BB29" s="59"/>
      <c r="BC29" s="56" t="str">
        <f t="shared" si="195"/>
        <v/>
      </c>
      <c r="BD29" s="60">
        <f t="shared" si="196"/>
        <v>0</v>
      </c>
      <c r="BE29" s="114"/>
      <c r="BF29" s="58">
        <v>0.2</v>
      </c>
      <c r="BG29" s="59"/>
      <c r="BH29" s="56" t="str">
        <f t="shared" si="197"/>
        <v/>
      </c>
      <c r="BI29" s="60">
        <f t="shared" si="198"/>
        <v>0</v>
      </c>
      <c r="BJ29" s="114"/>
      <c r="BK29" s="58">
        <v>0.2</v>
      </c>
      <c r="BL29" s="59"/>
      <c r="BM29" s="56" t="str">
        <f t="shared" si="199"/>
        <v/>
      </c>
      <c r="BN29" s="60">
        <f t="shared" si="200"/>
        <v>0</v>
      </c>
      <c r="BO29" s="114"/>
    </row>
    <row r="30" ht="14.25" customHeight="1">
      <c r="A30" s="53"/>
      <c r="B30" s="70" t="s">
        <v>72</v>
      </c>
      <c r="C30" s="54" t="s">
        <v>35</v>
      </c>
      <c r="D30" s="26"/>
      <c r="E30" s="26"/>
      <c r="F30" s="26"/>
      <c r="G30" s="26"/>
      <c r="H30" s="58">
        <v>5.0</v>
      </c>
      <c r="I30" s="59">
        <v>5.0</v>
      </c>
      <c r="J30" s="56">
        <f t="shared" si="177"/>
        <v>0</v>
      </c>
      <c r="K30" s="60">
        <f t="shared" si="178"/>
        <v>0</v>
      </c>
      <c r="L30" s="114"/>
      <c r="M30" s="58">
        <v>5.0</v>
      </c>
      <c r="N30" s="59"/>
      <c r="O30" s="56" t="str">
        <f t="shared" si="179"/>
        <v/>
      </c>
      <c r="P30" s="60">
        <f t="shared" si="180"/>
        <v>0</v>
      </c>
      <c r="Q30" s="114"/>
      <c r="R30" s="58">
        <v>5.0</v>
      </c>
      <c r="S30" s="59"/>
      <c r="T30" s="56" t="str">
        <f t="shared" si="181"/>
        <v/>
      </c>
      <c r="U30" s="60">
        <f t="shared" si="182"/>
        <v>0</v>
      </c>
      <c r="V30" s="114"/>
      <c r="W30" s="58">
        <v>5.0</v>
      </c>
      <c r="X30" s="59"/>
      <c r="Y30" s="56" t="str">
        <f t="shared" si="183"/>
        <v/>
      </c>
      <c r="Z30" s="60">
        <f t="shared" si="184"/>
        <v>0</v>
      </c>
      <c r="AA30" s="114"/>
      <c r="AB30" s="58">
        <v>5.0</v>
      </c>
      <c r="AC30" s="59"/>
      <c r="AD30" s="56" t="str">
        <f t="shared" si="185"/>
        <v/>
      </c>
      <c r="AE30" s="60">
        <f t="shared" si="186"/>
        <v>0</v>
      </c>
      <c r="AF30" s="114"/>
      <c r="AG30" s="58">
        <v>5.0</v>
      </c>
      <c r="AH30" s="59"/>
      <c r="AI30" s="56" t="str">
        <f t="shared" si="187"/>
        <v/>
      </c>
      <c r="AJ30" s="60">
        <f t="shared" si="188"/>
        <v>0</v>
      </c>
      <c r="AK30" s="114"/>
      <c r="AL30" s="58">
        <v>5.0</v>
      </c>
      <c r="AM30" s="59"/>
      <c r="AN30" s="56" t="str">
        <f t="shared" si="189"/>
        <v/>
      </c>
      <c r="AO30" s="60">
        <f t="shared" si="190"/>
        <v>0</v>
      </c>
      <c r="AP30" s="114"/>
      <c r="AQ30" s="58">
        <v>5.0</v>
      </c>
      <c r="AR30" s="59"/>
      <c r="AS30" s="56" t="str">
        <f t="shared" si="191"/>
        <v/>
      </c>
      <c r="AT30" s="60">
        <f t="shared" si="192"/>
        <v>0</v>
      </c>
      <c r="AU30" s="114"/>
      <c r="AV30" s="58">
        <v>5.0</v>
      </c>
      <c r="AW30" s="59"/>
      <c r="AX30" s="56" t="str">
        <f t="shared" si="193"/>
        <v/>
      </c>
      <c r="AY30" s="60">
        <f t="shared" si="194"/>
        <v>0</v>
      </c>
      <c r="AZ30" s="114"/>
      <c r="BA30" s="58">
        <v>5.0</v>
      </c>
      <c r="BB30" s="59"/>
      <c r="BC30" s="56" t="str">
        <f t="shared" si="195"/>
        <v/>
      </c>
      <c r="BD30" s="60">
        <f t="shared" si="196"/>
        <v>0</v>
      </c>
      <c r="BE30" s="114"/>
      <c r="BF30" s="58">
        <v>5.0</v>
      </c>
      <c r="BG30" s="59"/>
      <c r="BH30" s="56" t="str">
        <f t="shared" si="197"/>
        <v/>
      </c>
      <c r="BI30" s="60">
        <f t="shared" si="198"/>
        <v>0</v>
      </c>
      <c r="BJ30" s="114"/>
      <c r="BK30" s="58">
        <v>5.0</v>
      </c>
      <c r="BL30" s="59"/>
      <c r="BM30" s="56" t="str">
        <f t="shared" si="199"/>
        <v/>
      </c>
      <c r="BN30" s="60">
        <f t="shared" si="200"/>
        <v>0</v>
      </c>
      <c r="BO30" s="114"/>
    </row>
    <row r="31" ht="14.25" customHeight="1">
      <c r="A31" s="62"/>
      <c r="B31" s="115" t="s">
        <v>73</v>
      </c>
      <c r="C31" s="101" t="s">
        <v>35</v>
      </c>
      <c r="D31" s="100"/>
      <c r="E31" s="100"/>
      <c r="F31" s="100"/>
      <c r="G31" s="100"/>
      <c r="H31" s="116">
        <v>1.3</v>
      </c>
      <c r="I31" s="117">
        <v>1.7</v>
      </c>
      <c r="J31" s="118">
        <f t="shared" si="177"/>
        <v>-0.4</v>
      </c>
      <c r="K31" s="95">
        <f t="shared" si="178"/>
        <v>-0.3076923077</v>
      </c>
      <c r="L31" s="119"/>
      <c r="M31" s="116">
        <v>1.3</v>
      </c>
      <c r="N31" s="117"/>
      <c r="O31" s="118" t="str">
        <f t="shared" si="179"/>
        <v/>
      </c>
      <c r="P31" s="95">
        <f t="shared" si="180"/>
        <v>0</v>
      </c>
      <c r="Q31" s="119"/>
      <c r="R31" s="116">
        <v>1.3</v>
      </c>
      <c r="S31" s="117"/>
      <c r="T31" s="118" t="str">
        <f t="shared" si="181"/>
        <v/>
      </c>
      <c r="U31" s="95">
        <f t="shared" si="182"/>
        <v>0</v>
      </c>
      <c r="V31" s="119"/>
      <c r="W31" s="116">
        <v>1.3</v>
      </c>
      <c r="X31" s="117"/>
      <c r="Y31" s="118" t="str">
        <f t="shared" si="183"/>
        <v/>
      </c>
      <c r="Z31" s="95">
        <f t="shared" si="184"/>
        <v>0</v>
      </c>
      <c r="AA31" s="119"/>
      <c r="AB31" s="116">
        <v>1.3</v>
      </c>
      <c r="AC31" s="117"/>
      <c r="AD31" s="118" t="str">
        <f t="shared" si="185"/>
        <v/>
      </c>
      <c r="AE31" s="95">
        <f t="shared" si="186"/>
        <v>0</v>
      </c>
      <c r="AF31" s="119"/>
      <c r="AG31" s="116">
        <v>1.3</v>
      </c>
      <c r="AH31" s="117"/>
      <c r="AI31" s="118" t="str">
        <f t="shared" si="187"/>
        <v/>
      </c>
      <c r="AJ31" s="95">
        <f t="shared" si="188"/>
        <v>0</v>
      </c>
      <c r="AK31" s="119"/>
      <c r="AL31" s="116">
        <v>1.3</v>
      </c>
      <c r="AM31" s="117"/>
      <c r="AN31" s="118" t="str">
        <f t="shared" si="189"/>
        <v/>
      </c>
      <c r="AO31" s="95">
        <f t="shared" si="190"/>
        <v>0</v>
      </c>
      <c r="AP31" s="119"/>
      <c r="AQ31" s="116">
        <v>1.3</v>
      </c>
      <c r="AR31" s="117"/>
      <c r="AS31" s="118" t="str">
        <f t="shared" si="191"/>
        <v/>
      </c>
      <c r="AT31" s="95">
        <f t="shared" si="192"/>
        <v>0</v>
      </c>
      <c r="AU31" s="119"/>
      <c r="AV31" s="116">
        <v>1.3</v>
      </c>
      <c r="AW31" s="117"/>
      <c r="AX31" s="118" t="str">
        <f t="shared" si="193"/>
        <v/>
      </c>
      <c r="AY31" s="95">
        <f t="shared" si="194"/>
        <v>0</v>
      </c>
      <c r="AZ31" s="119"/>
      <c r="BA31" s="116">
        <v>1.3</v>
      </c>
      <c r="BB31" s="117"/>
      <c r="BC31" s="118" t="str">
        <f t="shared" si="195"/>
        <v/>
      </c>
      <c r="BD31" s="95">
        <f t="shared" si="196"/>
        <v>0</v>
      </c>
      <c r="BE31" s="119"/>
      <c r="BF31" s="116">
        <v>1.3</v>
      </c>
      <c r="BG31" s="117"/>
      <c r="BH31" s="118" t="str">
        <f t="shared" si="197"/>
        <v/>
      </c>
      <c r="BI31" s="95">
        <f t="shared" si="198"/>
        <v>0</v>
      </c>
      <c r="BJ31" s="119"/>
      <c r="BK31" s="116">
        <v>1.3</v>
      </c>
      <c r="BL31" s="117"/>
      <c r="BM31" s="118" t="str">
        <f t="shared" si="199"/>
        <v/>
      </c>
      <c r="BN31" s="95">
        <f t="shared" si="200"/>
        <v>0</v>
      </c>
      <c r="BO31" s="119"/>
    </row>
    <row r="32" ht="14.25" customHeight="1">
      <c r="A32" s="105" t="s">
        <v>40</v>
      </c>
      <c r="B32" s="106" t="s">
        <v>66</v>
      </c>
      <c r="C32" s="107" t="s">
        <v>35</v>
      </c>
      <c r="D32" s="106"/>
      <c r="E32" s="106"/>
      <c r="F32" s="106"/>
      <c r="G32" s="106"/>
      <c r="H32" s="108">
        <f t="shared" ref="H32:I32" si="201">SUM(H33:H39)</f>
        <v>25</v>
      </c>
      <c r="I32" s="109">
        <f t="shared" si="201"/>
        <v>23</v>
      </c>
      <c r="J32" s="110">
        <f t="shared" si="177"/>
        <v>2</v>
      </c>
      <c r="K32" s="111">
        <f t="shared" si="178"/>
        <v>0.08</v>
      </c>
      <c r="L32" s="112"/>
      <c r="M32" s="108">
        <f t="shared" ref="M32:N32" si="202">SUM(M33:M39)</f>
        <v>14</v>
      </c>
      <c r="N32" s="109">
        <f t="shared" si="202"/>
        <v>0</v>
      </c>
      <c r="O32" s="110" t="str">
        <f t="shared" si="179"/>
        <v/>
      </c>
      <c r="P32" s="111">
        <f t="shared" si="180"/>
        <v>0</v>
      </c>
      <c r="Q32" s="112"/>
      <c r="R32" s="108">
        <f t="shared" ref="R32:S32" si="203">SUM(R33:R39)</f>
        <v>14</v>
      </c>
      <c r="S32" s="109">
        <f t="shared" si="203"/>
        <v>0</v>
      </c>
      <c r="T32" s="110" t="str">
        <f t="shared" si="181"/>
        <v/>
      </c>
      <c r="U32" s="111">
        <f t="shared" si="182"/>
        <v>0</v>
      </c>
      <c r="V32" s="112"/>
      <c r="W32" s="108">
        <f t="shared" ref="W32:X32" si="204">SUM(W33:W39)</f>
        <v>14</v>
      </c>
      <c r="X32" s="109">
        <f t="shared" si="204"/>
        <v>0</v>
      </c>
      <c r="Y32" s="110" t="str">
        <f t="shared" si="183"/>
        <v/>
      </c>
      <c r="Z32" s="111">
        <f t="shared" si="184"/>
        <v>0</v>
      </c>
      <c r="AA32" s="112"/>
      <c r="AB32" s="108">
        <f t="shared" ref="AB32:AC32" si="205">SUM(AB33:AB39)</f>
        <v>14</v>
      </c>
      <c r="AC32" s="109">
        <f t="shared" si="205"/>
        <v>0</v>
      </c>
      <c r="AD32" s="110" t="str">
        <f t="shared" si="185"/>
        <v/>
      </c>
      <c r="AE32" s="111">
        <f t="shared" si="186"/>
        <v>0</v>
      </c>
      <c r="AF32" s="112"/>
      <c r="AG32" s="108">
        <f t="shared" ref="AG32:AH32" si="206">SUM(AG33:AG39)</f>
        <v>14</v>
      </c>
      <c r="AH32" s="109">
        <f t="shared" si="206"/>
        <v>0</v>
      </c>
      <c r="AI32" s="110" t="str">
        <f t="shared" si="187"/>
        <v/>
      </c>
      <c r="AJ32" s="111">
        <f t="shared" si="188"/>
        <v>0</v>
      </c>
      <c r="AK32" s="112"/>
      <c r="AL32" s="108">
        <f t="shared" ref="AL32:AM32" si="207">SUM(AL33:AL39)</f>
        <v>14</v>
      </c>
      <c r="AM32" s="109">
        <f t="shared" si="207"/>
        <v>0</v>
      </c>
      <c r="AN32" s="110" t="str">
        <f t="shared" si="189"/>
        <v/>
      </c>
      <c r="AO32" s="111">
        <f t="shared" si="190"/>
        <v>0</v>
      </c>
      <c r="AP32" s="112"/>
      <c r="AQ32" s="108">
        <f t="shared" ref="AQ32:AR32" si="208">SUM(AQ33:AQ39)</f>
        <v>14</v>
      </c>
      <c r="AR32" s="109">
        <f t="shared" si="208"/>
        <v>0</v>
      </c>
      <c r="AS32" s="110" t="str">
        <f t="shared" si="191"/>
        <v/>
      </c>
      <c r="AT32" s="111">
        <f t="shared" si="192"/>
        <v>0</v>
      </c>
      <c r="AU32" s="112"/>
      <c r="AV32" s="108">
        <f t="shared" ref="AV32:AW32" si="209">SUM(AV33:AV39)</f>
        <v>14</v>
      </c>
      <c r="AW32" s="109">
        <f t="shared" si="209"/>
        <v>0</v>
      </c>
      <c r="AX32" s="110" t="str">
        <f t="shared" si="193"/>
        <v/>
      </c>
      <c r="AY32" s="111">
        <f t="shared" si="194"/>
        <v>0</v>
      </c>
      <c r="AZ32" s="112"/>
      <c r="BA32" s="108">
        <f t="shared" ref="BA32:BB32" si="210">SUM(BA33:BA39)</f>
        <v>14</v>
      </c>
      <c r="BB32" s="109">
        <f t="shared" si="210"/>
        <v>0</v>
      </c>
      <c r="BC32" s="110" t="str">
        <f t="shared" si="195"/>
        <v/>
      </c>
      <c r="BD32" s="111">
        <f t="shared" si="196"/>
        <v>0</v>
      </c>
      <c r="BE32" s="112"/>
      <c r="BF32" s="108">
        <f t="shared" ref="BF32:BG32" si="211">SUM(BF33:BF39)</f>
        <v>14</v>
      </c>
      <c r="BG32" s="109">
        <f t="shared" si="211"/>
        <v>0</v>
      </c>
      <c r="BH32" s="110" t="str">
        <f t="shared" si="197"/>
        <v/>
      </c>
      <c r="BI32" s="111">
        <f t="shared" si="198"/>
        <v>0</v>
      </c>
      <c r="BJ32" s="112"/>
      <c r="BK32" s="108">
        <f t="shared" ref="BK32:BL32" si="212">SUM(BK33:BK39)</f>
        <v>14</v>
      </c>
      <c r="BL32" s="109">
        <f t="shared" si="212"/>
        <v>0</v>
      </c>
      <c r="BM32" s="110" t="str">
        <f t="shared" si="199"/>
        <v/>
      </c>
      <c r="BN32" s="111">
        <f t="shared" si="200"/>
        <v>0</v>
      </c>
      <c r="BO32" s="112"/>
    </row>
    <row r="33" ht="14.25" customHeight="1">
      <c r="A33" s="53"/>
      <c r="B33" s="70" t="s">
        <v>67</v>
      </c>
      <c r="C33" s="54" t="s">
        <v>35</v>
      </c>
      <c r="D33" s="26"/>
      <c r="E33" s="26"/>
      <c r="F33" s="26"/>
      <c r="G33" s="26"/>
      <c r="H33" s="58">
        <v>7.0</v>
      </c>
      <c r="I33" s="59">
        <v>8.0</v>
      </c>
      <c r="J33" s="56">
        <f t="shared" si="177"/>
        <v>-1</v>
      </c>
      <c r="K33" s="60">
        <f t="shared" si="178"/>
        <v>-0.1428571429</v>
      </c>
      <c r="L33" s="61"/>
      <c r="M33" s="58">
        <v>4.0</v>
      </c>
      <c r="N33" s="59"/>
      <c r="O33" s="56" t="str">
        <f t="shared" si="179"/>
        <v/>
      </c>
      <c r="P33" s="60">
        <f t="shared" si="180"/>
        <v>0</v>
      </c>
      <c r="Q33" s="61"/>
      <c r="R33" s="58">
        <v>4.0</v>
      </c>
      <c r="S33" s="59"/>
      <c r="T33" s="56" t="str">
        <f t="shared" si="181"/>
        <v/>
      </c>
      <c r="U33" s="60">
        <f t="shared" si="182"/>
        <v>0</v>
      </c>
      <c r="V33" s="61"/>
      <c r="W33" s="58">
        <v>4.0</v>
      </c>
      <c r="X33" s="59"/>
      <c r="Y33" s="56" t="str">
        <f t="shared" si="183"/>
        <v/>
      </c>
      <c r="Z33" s="60">
        <f t="shared" si="184"/>
        <v>0</v>
      </c>
      <c r="AA33" s="61"/>
      <c r="AB33" s="58">
        <v>4.0</v>
      </c>
      <c r="AC33" s="59"/>
      <c r="AD33" s="56" t="str">
        <f t="shared" si="185"/>
        <v/>
      </c>
      <c r="AE33" s="60">
        <f t="shared" si="186"/>
        <v>0</v>
      </c>
      <c r="AF33" s="61"/>
      <c r="AG33" s="58">
        <v>4.0</v>
      </c>
      <c r="AH33" s="59"/>
      <c r="AI33" s="56" t="str">
        <f t="shared" si="187"/>
        <v/>
      </c>
      <c r="AJ33" s="60">
        <f t="shared" si="188"/>
        <v>0</v>
      </c>
      <c r="AK33" s="61"/>
      <c r="AL33" s="58">
        <v>4.0</v>
      </c>
      <c r="AM33" s="59"/>
      <c r="AN33" s="56" t="str">
        <f t="shared" si="189"/>
        <v/>
      </c>
      <c r="AO33" s="60">
        <f t="shared" si="190"/>
        <v>0</v>
      </c>
      <c r="AP33" s="61"/>
      <c r="AQ33" s="58">
        <v>4.0</v>
      </c>
      <c r="AR33" s="59"/>
      <c r="AS33" s="56" t="str">
        <f t="shared" si="191"/>
        <v/>
      </c>
      <c r="AT33" s="60">
        <f t="shared" si="192"/>
        <v>0</v>
      </c>
      <c r="AU33" s="61"/>
      <c r="AV33" s="58">
        <v>4.0</v>
      </c>
      <c r="AW33" s="59"/>
      <c r="AX33" s="56" t="str">
        <f t="shared" si="193"/>
        <v/>
      </c>
      <c r="AY33" s="60">
        <f t="shared" si="194"/>
        <v>0</v>
      </c>
      <c r="AZ33" s="61"/>
      <c r="BA33" s="58">
        <v>4.0</v>
      </c>
      <c r="BB33" s="59"/>
      <c r="BC33" s="56" t="str">
        <f t="shared" si="195"/>
        <v/>
      </c>
      <c r="BD33" s="60">
        <f t="shared" si="196"/>
        <v>0</v>
      </c>
      <c r="BE33" s="61"/>
      <c r="BF33" s="58">
        <v>4.0</v>
      </c>
      <c r="BG33" s="59"/>
      <c r="BH33" s="56" t="str">
        <f t="shared" si="197"/>
        <v/>
      </c>
      <c r="BI33" s="60">
        <f t="shared" si="198"/>
        <v>0</v>
      </c>
      <c r="BJ33" s="61"/>
      <c r="BK33" s="58">
        <v>4.0</v>
      </c>
      <c r="BL33" s="59"/>
      <c r="BM33" s="56" t="str">
        <f t="shared" si="199"/>
        <v/>
      </c>
      <c r="BN33" s="60">
        <f t="shared" si="200"/>
        <v>0</v>
      </c>
      <c r="BO33" s="61"/>
    </row>
    <row r="34" ht="14.25" customHeight="1">
      <c r="A34" s="53"/>
      <c r="B34" s="70" t="s">
        <v>68</v>
      </c>
      <c r="C34" s="54" t="s">
        <v>35</v>
      </c>
      <c r="D34" s="26"/>
      <c r="E34" s="26"/>
      <c r="F34" s="26"/>
      <c r="G34" s="26"/>
      <c r="H34" s="58">
        <v>4.0</v>
      </c>
      <c r="I34" s="59">
        <v>4.0</v>
      </c>
      <c r="J34" s="56">
        <f t="shared" si="177"/>
        <v>0</v>
      </c>
      <c r="K34" s="60">
        <f t="shared" si="178"/>
        <v>0</v>
      </c>
      <c r="L34" s="114"/>
      <c r="M34" s="58">
        <v>2.0</v>
      </c>
      <c r="N34" s="59"/>
      <c r="O34" s="56" t="str">
        <f t="shared" si="179"/>
        <v/>
      </c>
      <c r="P34" s="60">
        <f t="shared" si="180"/>
        <v>0</v>
      </c>
      <c r="Q34" s="114"/>
      <c r="R34" s="58">
        <v>2.0</v>
      </c>
      <c r="S34" s="59"/>
      <c r="T34" s="56" t="str">
        <f t="shared" si="181"/>
        <v/>
      </c>
      <c r="U34" s="60">
        <f t="shared" si="182"/>
        <v>0</v>
      </c>
      <c r="V34" s="114"/>
      <c r="W34" s="58">
        <v>2.0</v>
      </c>
      <c r="X34" s="59"/>
      <c r="Y34" s="56" t="str">
        <f t="shared" si="183"/>
        <v/>
      </c>
      <c r="Z34" s="60">
        <f t="shared" si="184"/>
        <v>0</v>
      </c>
      <c r="AA34" s="114"/>
      <c r="AB34" s="58">
        <v>2.0</v>
      </c>
      <c r="AC34" s="59"/>
      <c r="AD34" s="56" t="str">
        <f t="shared" si="185"/>
        <v/>
      </c>
      <c r="AE34" s="60">
        <f t="shared" si="186"/>
        <v>0</v>
      </c>
      <c r="AF34" s="114"/>
      <c r="AG34" s="58">
        <v>2.0</v>
      </c>
      <c r="AH34" s="59"/>
      <c r="AI34" s="56" t="str">
        <f t="shared" si="187"/>
        <v/>
      </c>
      <c r="AJ34" s="60">
        <f t="shared" si="188"/>
        <v>0</v>
      </c>
      <c r="AK34" s="114"/>
      <c r="AL34" s="58">
        <v>2.0</v>
      </c>
      <c r="AM34" s="59"/>
      <c r="AN34" s="56" t="str">
        <f t="shared" si="189"/>
        <v/>
      </c>
      <c r="AO34" s="60">
        <f t="shared" si="190"/>
        <v>0</v>
      </c>
      <c r="AP34" s="114"/>
      <c r="AQ34" s="58">
        <v>2.0</v>
      </c>
      <c r="AR34" s="59"/>
      <c r="AS34" s="56" t="str">
        <f t="shared" si="191"/>
        <v/>
      </c>
      <c r="AT34" s="60">
        <f t="shared" si="192"/>
        <v>0</v>
      </c>
      <c r="AU34" s="114"/>
      <c r="AV34" s="58">
        <v>2.0</v>
      </c>
      <c r="AW34" s="59"/>
      <c r="AX34" s="56" t="str">
        <f t="shared" si="193"/>
        <v/>
      </c>
      <c r="AY34" s="60">
        <f t="shared" si="194"/>
        <v>0</v>
      </c>
      <c r="AZ34" s="114"/>
      <c r="BA34" s="58">
        <v>2.0</v>
      </c>
      <c r="BB34" s="59"/>
      <c r="BC34" s="56" t="str">
        <f t="shared" si="195"/>
        <v/>
      </c>
      <c r="BD34" s="60">
        <f t="shared" si="196"/>
        <v>0</v>
      </c>
      <c r="BE34" s="114"/>
      <c r="BF34" s="58">
        <v>2.0</v>
      </c>
      <c r="BG34" s="59"/>
      <c r="BH34" s="56" t="str">
        <f t="shared" si="197"/>
        <v/>
      </c>
      <c r="BI34" s="60">
        <f t="shared" si="198"/>
        <v>0</v>
      </c>
      <c r="BJ34" s="114"/>
      <c r="BK34" s="58">
        <v>2.0</v>
      </c>
      <c r="BL34" s="59"/>
      <c r="BM34" s="56" t="str">
        <f t="shared" si="199"/>
        <v/>
      </c>
      <c r="BN34" s="60">
        <f t="shared" si="200"/>
        <v>0</v>
      </c>
      <c r="BO34" s="114"/>
    </row>
    <row r="35" ht="14.25" customHeight="1">
      <c r="A35" s="53"/>
      <c r="B35" s="70" t="s">
        <v>69</v>
      </c>
      <c r="C35" s="54" t="s">
        <v>35</v>
      </c>
      <c r="D35" s="26"/>
      <c r="E35" s="26"/>
      <c r="F35" s="26"/>
      <c r="G35" s="26"/>
      <c r="H35" s="58">
        <v>3.0</v>
      </c>
      <c r="I35" s="59">
        <v>3.0</v>
      </c>
      <c r="J35" s="56">
        <f t="shared" si="177"/>
        <v>0</v>
      </c>
      <c r="K35" s="60">
        <f t="shared" si="178"/>
        <v>0</v>
      </c>
      <c r="L35" s="114"/>
      <c r="M35" s="58">
        <v>1.0</v>
      </c>
      <c r="N35" s="59"/>
      <c r="O35" s="56" t="str">
        <f t="shared" si="179"/>
        <v/>
      </c>
      <c r="P35" s="60">
        <f t="shared" si="180"/>
        <v>0</v>
      </c>
      <c r="Q35" s="114"/>
      <c r="R35" s="58">
        <v>1.0</v>
      </c>
      <c r="S35" s="59"/>
      <c r="T35" s="56" t="str">
        <f t="shared" si="181"/>
        <v/>
      </c>
      <c r="U35" s="60">
        <f t="shared" si="182"/>
        <v>0</v>
      </c>
      <c r="V35" s="114"/>
      <c r="W35" s="58">
        <v>1.0</v>
      </c>
      <c r="X35" s="59"/>
      <c r="Y35" s="56" t="str">
        <f t="shared" si="183"/>
        <v/>
      </c>
      <c r="Z35" s="60">
        <f t="shared" si="184"/>
        <v>0</v>
      </c>
      <c r="AA35" s="114"/>
      <c r="AB35" s="58">
        <v>1.0</v>
      </c>
      <c r="AC35" s="59"/>
      <c r="AD35" s="56" t="str">
        <f t="shared" si="185"/>
        <v/>
      </c>
      <c r="AE35" s="60">
        <f t="shared" si="186"/>
        <v>0</v>
      </c>
      <c r="AF35" s="114"/>
      <c r="AG35" s="58">
        <v>1.0</v>
      </c>
      <c r="AH35" s="59"/>
      <c r="AI35" s="56" t="str">
        <f t="shared" si="187"/>
        <v/>
      </c>
      <c r="AJ35" s="60">
        <f t="shared" si="188"/>
        <v>0</v>
      </c>
      <c r="AK35" s="114"/>
      <c r="AL35" s="58">
        <v>1.0</v>
      </c>
      <c r="AM35" s="59"/>
      <c r="AN35" s="56" t="str">
        <f t="shared" si="189"/>
        <v/>
      </c>
      <c r="AO35" s="60">
        <f t="shared" si="190"/>
        <v>0</v>
      </c>
      <c r="AP35" s="114"/>
      <c r="AQ35" s="58">
        <v>1.0</v>
      </c>
      <c r="AR35" s="59"/>
      <c r="AS35" s="56" t="str">
        <f t="shared" si="191"/>
        <v/>
      </c>
      <c r="AT35" s="60">
        <f t="shared" si="192"/>
        <v>0</v>
      </c>
      <c r="AU35" s="114"/>
      <c r="AV35" s="58">
        <v>1.0</v>
      </c>
      <c r="AW35" s="59"/>
      <c r="AX35" s="56" t="str">
        <f t="shared" si="193"/>
        <v/>
      </c>
      <c r="AY35" s="60">
        <f t="shared" si="194"/>
        <v>0</v>
      </c>
      <c r="AZ35" s="114"/>
      <c r="BA35" s="58">
        <v>1.0</v>
      </c>
      <c r="BB35" s="59"/>
      <c r="BC35" s="56" t="str">
        <f t="shared" si="195"/>
        <v/>
      </c>
      <c r="BD35" s="60">
        <f t="shared" si="196"/>
        <v>0</v>
      </c>
      <c r="BE35" s="114"/>
      <c r="BF35" s="58">
        <v>1.0</v>
      </c>
      <c r="BG35" s="59"/>
      <c r="BH35" s="56" t="str">
        <f t="shared" si="197"/>
        <v/>
      </c>
      <c r="BI35" s="60">
        <f t="shared" si="198"/>
        <v>0</v>
      </c>
      <c r="BJ35" s="114"/>
      <c r="BK35" s="58">
        <v>1.0</v>
      </c>
      <c r="BL35" s="59"/>
      <c r="BM35" s="56" t="str">
        <f t="shared" si="199"/>
        <v/>
      </c>
      <c r="BN35" s="60">
        <f t="shared" si="200"/>
        <v>0</v>
      </c>
      <c r="BO35" s="114"/>
    </row>
    <row r="36" ht="14.25" customHeight="1">
      <c r="A36" s="53"/>
      <c r="B36" s="70" t="s">
        <v>70</v>
      </c>
      <c r="C36" s="54" t="s">
        <v>35</v>
      </c>
      <c r="D36" s="26"/>
      <c r="E36" s="26"/>
      <c r="F36" s="26"/>
      <c r="G36" s="26"/>
      <c r="H36" s="58">
        <v>1.0</v>
      </c>
      <c r="I36" s="59">
        <v>1.5</v>
      </c>
      <c r="J36" s="56">
        <f t="shared" si="177"/>
        <v>-0.5</v>
      </c>
      <c r="K36" s="60">
        <f t="shared" si="178"/>
        <v>-0.5</v>
      </c>
      <c r="L36" s="114"/>
      <c r="M36" s="58">
        <v>0.5</v>
      </c>
      <c r="N36" s="59"/>
      <c r="O36" s="56" t="str">
        <f t="shared" si="179"/>
        <v/>
      </c>
      <c r="P36" s="60">
        <f t="shared" si="180"/>
        <v>0</v>
      </c>
      <c r="Q36" s="114"/>
      <c r="R36" s="58">
        <v>0.5</v>
      </c>
      <c r="S36" s="59"/>
      <c r="T36" s="56" t="str">
        <f t="shared" si="181"/>
        <v/>
      </c>
      <c r="U36" s="60">
        <f t="shared" si="182"/>
        <v>0</v>
      </c>
      <c r="V36" s="114"/>
      <c r="W36" s="58">
        <v>0.5</v>
      </c>
      <c r="X36" s="59"/>
      <c r="Y36" s="56" t="str">
        <f t="shared" si="183"/>
        <v/>
      </c>
      <c r="Z36" s="60">
        <f t="shared" si="184"/>
        <v>0</v>
      </c>
      <c r="AA36" s="114"/>
      <c r="AB36" s="58">
        <v>0.5</v>
      </c>
      <c r="AC36" s="59"/>
      <c r="AD36" s="56" t="str">
        <f t="shared" si="185"/>
        <v/>
      </c>
      <c r="AE36" s="60">
        <f t="shared" si="186"/>
        <v>0</v>
      </c>
      <c r="AF36" s="114"/>
      <c r="AG36" s="58">
        <v>0.5</v>
      </c>
      <c r="AH36" s="59"/>
      <c r="AI36" s="56" t="str">
        <f t="shared" si="187"/>
        <v/>
      </c>
      <c r="AJ36" s="60">
        <f t="shared" si="188"/>
        <v>0</v>
      </c>
      <c r="AK36" s="114"/>
      <c r="AL36" s="58">
        <v>0.5</v>
      </c>
      <c r="AM36" s="59"/>
      <c r="AN36" s="56" t="str">
        <f t="shared" si="189"/>
        <v/>
      </c>
      <c r="AO36" s="60">
        <f t="shared" si="190"/>
        <v>0</v>
      </c>
      <c r="AP36" s="114"/>
      <c r="AQ36" s="58">
        <v>0.5</v>
      </c>
      <c r="AR36" s="59"/>
      <c r="AS36" s="56" t="str">
        <f t="shared" si="191"/>
        <v/>
      </c>
      <c r="AT36" s="60">
        <f t="shared" si="192"/>
        <v>0</v>
      </c>
      <c r="AU36" s="114"/>
      <c r="AV36" s="58">
        <v>0.5</v>
      </c>
      <c r="AW36" s="59"/>
      <c r="AX36" s="56" t="str">
        <f t="shared" si="193"/>
        <v/>
      </c>
      <c r="AY36" s="60">
        <f t="shared" si="194"/>
        <v>0</v>
      </c>
      <c r="AZ36" s="114"/>
      <c r="BA36" s="58">
        <v>0.5</v>
      </c>
      <c r="BB36" s="59"/>
      <c r="BC36" s="56" t="str">
        <f t="shared" si="195"/>
        <v/>
      </c>
      <c r="BD36" s="60">
        <f t="shared" si="196"/>
        <v>0</v>
      </c>
      <c r="BE36" s="114"/>
      <c r="BF36" s="58">
        <v>0.5</v>
      </c>
      <c r="BG36" s="59"/>
      <c r="BH36" s="56" t="str">
        <f t="shared" si="197"/>
        <v/>
      </c>
      <c r="BI36" s="60">
        <f t="shared" si="198"/>
        <v>0</v>
      </c>
      <c r="BJ36" s="114"/>
      <c r="BK36" s="58">
        <v>0.5</v>
      </c>
      <c r="BL36" s="59"/>
      <c r="BM36" s="56" t="str">
        <f t="shared" si="199"/>
        <v/>
      </c>
      <c r="BN36" s="60">
        <f t="shared" si="200"/>
        <v>0</v>
      </c>
      <c r="BO36" s="114"/>
    </row>
    <row r="37" ht="14.25" customHeight="1">
      <c r="A37" s="53"/>
      <c r="B37" s="70" t="s">
        <v>71</v>
      </c>
      <c r="C37" s="54" t="s">
        <v>35</v>
      </c>
      <c r="D37" s="26"/>
      <c r="E37" s="26"/>
      <c r="F37" s="26"/>
      <c r="G37" s="26"/>
      <c r="H37" s="58">
        <v>1.0</v>
      </c>
      <c r="I37" s="59">
        <v>0.3</v>
      </c>
      <c r="J37" s="56">
        <f t="shared" si="177"/>
        <v>0.7</v>
      </c>
      <c r="K37" s="60">
        <f t="shared" si="178"/>
        <v>0.7</v>
      </c>
      <c r="L37" s="114"/>
      <c r="M37" s="58">
        <v>0.2</v>
      </c>
      <c r="N37" s="59"/>
      <c r="O37" s="56" t="str">
        <f t="shared" si="179"/>
        <v/>
      </c>
      <c r="P37" s="60">
        <f t="shared" si="180"/>
        <v>0</v>
      </c>
      <c r="Q37" s="114"/>
      <c r="R37" s="58">
        <v>0.2</v>
      </c>
      <c r="S37" s="59"/>
      <c r="T37" s="56" t="str">
        <f t="shared" si="181"/>
        <v/>
      </c>
      <c r="U37" s="60">
        <f t="shared" si="182"/>
        <v>0</v>
      </c>
      <c r="V37" s="114"/>
      <c r="W37" s="58">
        <v>0.2</v>
      </c>
      <c r="X37" s="59"/>
      <c r="Y37" s="56" t="str">
        <f t="shared" si="183"/>
        <v/>
      </c>
      <c r="Z37" s="60">
        <f t="shared" si="184"/>
        <v>0</v>
      </c>
      <c r="AA37" s="114"/>
      <c r="AB37" s="58">
        <v>0.2</v>
      </c>
      <c r="AC37" s="59"/>
      <c r="AD37" s="56" t="str">
        <f t="shared" si="185"/>
        <v/>
      </c>
      <c r="AE37" s="60">
        <f t="shared" si="186"/>
        <v>0</v>
      </c>
      <c r="AF37" s="114"/>
      <c r="AG37" s="58">
        <v>0.2</v>
      </c>
      <c r="AH37" s="59"/>
      <c r="AI37" s="56" t="str">
        <f t="shared" si="187"/>
        <v/>
      </c>
      <c r="AJ37" s="60">
        <f t="shared" si="188"/>
        <v>0</v>
      </c>
      <c r="AK37" s="114"/>
      <c r="AL37" s="58">
        <v>0.2</v>
      </c>
      <c r="AM37" s="59"/>
      <c r="AN37" s="56" t="str">
        <f t="shared" si="189"/>
        <v/>
      </c>
      <c r="AO37" s="60">
        <f t="shared" si="190"/>
        <v>0</v>
      </c>
      <c r="AP37" s="114"/>
      <c r="AQ37" s="58">
        <v>0.2</v>
      </c>
      <c r="AR37" s="59"/>
      <c r="AS37" s="56" t="str">
        <f t="shared" si="191"/>
        <v/>
      </c>
      <c r="AT37" s="60">
        <f t="shared" si="192"/>
        <v>0</v>
      </c>
      <c r="AU37" s="114"/>
      <c r="AV37" s="58">
        <v>0.2</v>
      </c>
      <c r="AW37" s="59"/>
      <c r="AX37" s="56" t="str">
        <f t="shared" si="193"/>
        <v/>
      </c>
      <c r="AY37" s="60">
        <f t="shared" si="194"/>
        <v>0</v>
      </c>
      <c r="AZ37" s="114"/>
      <c r="BA37" s="58">
        <v>0.2</v>
      </c>
      <c r="BB37" s="59"/>
      <c r="BC37" s="56" t="str">
        <f t="shared" si="195"/>
        <v/>
      </c>
      <c r="BD37" s="60">
        <f t="shared" si="196"/>
        <v>0</v>
      </c>
      <c r="BE37" s="114"/>
      <c r="BF37" s="58">
        <v>0.2</v>
      </c>
      <c r="BG37" s="59"/>
      <c r="BH37" s="56" t="str">
        <f t="shared" si="197"/>
        <v/>
      </c>
      <c r="BI37" s="60">
        <f t="shared" si="198"/>
        <v>0</v>
      </c>
      <c r="BJ37" s="114"/>
      <c r="BK37" s="58">
        <v>0.2</v>
      </c>
      <c r="BL37" s="59"/>
      <c r="BM37" s="56" t="str">
        <f t="shared" si="199"/>
        <v/>
      </c>
      <c r="BN37" s="60">
        <f t="shared" si="200"/>
        <v>0</v>
      </c>
      <c r="BO37" s="114"/>
    </row>
    <row r="38" ht="14.25" customHeight="1">
      <c r="A38" s="53"/>
      <c r="B38" s="70" t="s">
        <v>72</v>
      </c>
      <c r="C38" s="54" t="s">
        <v>35</v>
      </c>
      <c r="D38" s="26"/>
      <c r="E38" s="26"/>
      <c r="F38" s="26"/>
      <c r="G38" s="26"/>
      <c r="H38" s="58">
        <v>5.0</v>
      </c>
      <c r="I38" s="59">
        <v>2.2</v>
      </c>
      <c r="J38" s="56">
        <f t="shared" si="177"/>
        <v>2.8</v>
      </c>
      <c r="K38" s="60">
        <f t="shared" si="178"/>
        <v>0.56</v>
      </c>
      <c r="L38" s="114"/>
      <c r="M38" s="58">
        <v>5.0</v>
      </c>
      <c r="N38" s="59"/>
      <c r="O38" s="56" t="str">
        <f t="shared" si="179"/>
        <v/>
      </c>
      <c r="P38" s="60">
        <f t="shared" si="180"/>
        <v>0</v>
      </c>
      <c r="Q38" s="114"/>
      <c r="R38" s="58">
        <v>5.0</v>
      </c>
      <c r="S38" s="59"/>
      <c r="T38" s="56" t="str">
        <f t="shared" si="181"/>
        <v/>
      </c>
      <c r="U38" s="60">
        <f t="shared" si="182"/>
        <v>0</v>
      </c>
      <c r="V38" s="114"/>
      <c r="W38" s="58">
        <v>5.0</v>
      </c>
      <c r="X38" s="59"/>
      <c r="Y38" s="56" t="str">
        <f t="shared" si="183"/>
        <v/>
      </c>
      <c r="Z38" s="60">
        <f t="shared" si="184"/>
        <v>0</v>
      </c>
      <c r="AA38" s="114"/>
      <c r="AB38" s="58">
        <v>5.0</v>
      </c>
      <c r="AC38" s="59"/>
      <c r="AD38" s="56" t="str">
        <f t="shared" si="185"/>
        <v/>
      </c>
      <c r="AE38" s="60">
        <f t="shared" si="186"/>
        <v>0</v>
      </c>
      <c r="AF38" s="114"/>
      <c r="AG38" s="58">
        <v>5.0</v>
      </c>
      <c r="AH38" s="59"/>
      <c r="AI38" s="56" t="str">
        <f t="shared" si="187"/>
        <v/>
      </c>
      <c r="AJ38" s="60">
        <f t="shared" si="188"/>
        <v>0</v>
      </c>
      <c r="AK38" s="114"/>
      <c r="AL38" s="58">
        <v>5.0</v>
      </c>
      <c r="AM38" s="59"/>
      <c r="AN38" s="56" t="str">
        <f t="shared" si="189"/>
        <v/>
      </c>
      <c r="AO38" s="60">
        <f t="shared" si="190"/>
        <v>0</v>
      </c>
      <c r="AP38" s="114"/>
      <c r="AQ38" s="58">
        <v>5.0</v>
      </c>
      <c r="AR38" s="59"/>
      <c r="AS38" s="56" t="str">
        <f t="shared" si="191"/>
        <v/>
      </c>
      <c r="AT38" s="60">
        <f t="shared" si="192"/>
        <v>0</v>
      </c>
      <c r="AU38" s="114"/>
      <c r="AV38" s="58">
        <v>5.0</v>
      </c>
      <c r="AW38" s="59"/>
      <c r="AX38" s="56" t="str">
        <f t="shared" si="193"/>
        <v/>
      </c>
      <c r="AY38" s="60">
        <f t="shared" si="194"/>
        <v>0</v>
      </c>
      <c r="AZ38" s="114"/>
      <c r="BA38" s="58">
        <v>5.0</v>
      </c>
      <c r="BB38" s="59"/>
      <c r="BC38" s="56" t="str">
        <f t="shared" si="195"/>
        <v/>
      </c>
      <c r="BD38" s="60">
        <f t="shared" si="196"/>
        <v>0</v>
      </c>
      <c r="BE38" s="114"/>
      <c r="BF38" s="58">
        <v>5.0</v>
      </c>
      <c r="BG38" s="59"/>
      <c r="BH38" s="56" t="str">
        <f t="shared" si="197"/>
        <v/>
      </c>
      <c r="BI38" s="60">
        <f t="shared" si="198"/>
        <v>0</v>
      </c>
      <c r="BJ38" s="114"/>
      <c r="BK38" s="58">
        <v>5.0</v>
      </c>
      <c r="BL38" s="59"/>
      <c r="BM38" s="56" t="str">
        <f t="shared" si="199"/>
        <v/>
      </c>
      <c r="BN38" s="60">
        <f t="shared" si="200"/>
        <v>0</v>
      </c>
      <c r="BO38" s="114"/>
    </row>
    <row r="39" ht="14.25" customHeight="1">
      <c r="A39" s="62"/>
      <c r="B39" s="115" t="s">
        <v>73</v>
      </c>
      <c r="C39" s="101" t="s">
        <v>35</v>
      </c>
      <c r="D39" s="100"/>
      <c r="E39" s="100"/>
      <c r="F39" s="100"/>
      <c r="G39" s="100"/>
      <c r="H39" s="116">
        <v>4.0</v>
      </c>
      <c r="I39" s="117">
        <v>4.0</v>
      </c>
      <c r="J39" s="118">
        <f t="shared" si="177"/>
        <v>0</v>
      </c>
      <c r="K39" s="95">
        <f t="shared" si="178"/>
        <v>0</v>
      </c>
      <c r="L39" s="119"/>
      <c r="M39" s="116">
        <v>1.3</v>
      </c>
      <c r="N39" s="117"/>
      <c r="O39" s="118" t="str">
        <f t="shared" si="179"/>
        <v/>
      </c>
      <c r="P39" s="95">
        <f t="shared" si="180"/>
        <v>0</v>
      </c>
      <c r="Q39" s="119"/>
      <c r="R39" s="116">
        <v>1.3</v>
      </c>
      <c r="S39" s="117"/>
      <c r="T39" s="118" t="str">
        <f t="shared" si="181"/>
        <v/>
      </c>
      <c r="U39" s="95">
        <f t="shared" si="182"/>
        <v>0</v>
      </c>
      <c r="V39" s="119"/>
      <c r="W39" s="116">
        <v>1.3</v>
      </c>
      <c r="X39" s="117"/>
      <c r="Y39" s="118" t="str">
        <f t="shared" si="183"/>
        <v/>
      </c>
      <c r="Z39" s="95">
        <f t="shared" si="184"/>
        <v>0</v>
      </c>
      <c r="AA39" s="119"/>
      <c r="AB39" s="116">
        <v>1.3</v>
      </c>
      <c r="AC39" s="117"/>
      <c r="AD39" s="118" t="str">
        <f t="shared" si="185"/>
        <v/>
      </c>
      <c r="AE39" s="95">
        <f t="shared" si="186"/>
        <v>0</v>
      </c>
      <c r="AF39" s="119"/>
      <c r="AG39" s="116">
        <v>1.3</v>
      </c>
      <c r="AH39" s="117"/>
      <c r="AI39" s="118" t="str">
        <f t="shared" si="187"/>
        <v/>
      </c>
      <c r="AJ39" s="95">
        <f t="shared" si="188"/>
        <v>0</v>
      </c>
      <c r="AK39" s="119"/>
      <c r="AL39" s="116">
        <v>1.3</v>
      </c>
      <c r="AM39" s="117"/>
      <c r="AN39" s="118" t="str">
        <f t="shared" si="189"/>
        <v/>
      </c>
      <c r="AO39" s="95">
        <f t="shared" si="190"/>
        <v>0</v>
      </c>
      <c r="AP39" s="119"/>
      <c r="AQ39" s="116">
        <v>1.3</v>
      </c>
      <c r="AR39" s="117"/>
      <c r="AS39" s="118" t="str">
        <f t="shared" si="191"/>
        <v/>
      </c>
      <c r="AT39" s="95">
        <f t="shared" si="192"/>
        <v>0</v>
      </c>
      <c r="AU39" s="119"/>
      <c r="AV39" s="116">
        <v>1.3</v>
      </c>
      <c r="AW39" s="117"/>
      <c r="AX39" s="118" t="str">
        <f t="shared" si="193"/>
        <v/>
      </c>
      <c r="AY39" s="95">
        <f t="shared" si="194"/>
        <v>0</v>
      </c>
      <c r="AZ39" s="119"/>
      <c r="BA39" s="116">
        <v>1.3</v>
      </c>
      <c r="BB39" s="117"/>
      <c r="BC39" s="118" t="str">
        <f t="shared" si="195"/>
        <v/>
      </c>
      <c r="BD39" s="95">
        <f t="shared" si="196"/>
        <v>0</v>
      </c>
      <c r="BE39" s="119"/>
      <c r="BF39" s="116">
        <v>1.3</v>
      </c>
      <c r="BG39" s="117"/>
      <c r="BH39" s="118" t="str">
        <f t="shared" si="197"/>
        <v/>
      </c>
      <c r="BI39" s="95">
        <f t="shared" si="198"/>
        <v>0</v>
      </c>
      <c r="BJ39" s="119"/>
      <c r="BK39" s="116">
        <v>1.3</v>
      </c>
      <c r="BL39" s="117"/>
      <c r="BM39" s="118" t="str">
        <f t="shared" si="199"/>
        <v/>
      </c>
      <c r="BN39" s="95">
        <f t="shared" si="200"/>
        <v>0</v>
      </c>
      <c r="BO39" s="119"/>
    </row>
    <row r="40" ht="14.25" customHeight="1">
      <c r="A40" s="97" t="s">
        <v>60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5">
    <mergeCell ref="AL2:AP2"/>
    <mergeCell ref="AQ2:AU2"/>
    <mergeCell ref="AV2:AZ2"/>
    <mergeCell ref="BA2:BE2"/>
    <mergeCell ref="BF2:BJ2"/>
    <mergeCell ref="BK2:BO2"/>
    <mergeCell ref="D2:G2"/>
    <mergeCell ref="H2:L2"/>
    <mergeCell ref="M2:Q2"/>
    <mergeCell ref="R2:V2"/>
    <mergeCell ref="W2:AA2"/>
    <mergeCell ref="AB2:AF2"/>
    <mergeCell ref="AG2:AK2"/>
    <mergeCell ref="AQ22:AU22"/>
    <mergeCell ref="AV22:AZ22"/>
    <mergeCell ref="BA22:BE22"/>
    <mergeCell ref="BF22:BJ22"/>
    <mergeCell ref="BK22:BO22"/>
    <mergeCell ref="H22:L22"/>
    <mergeCell ref="M22:Q22"/>
    <mergeCell ref="R22:V22"/>
    <mergeCell ref="W22:AA22"/>
    <mergeCell ref="AB22:AF22"/>
    <mergeCell ref="AG22:AK22"/>
    <mergeCell ref="AL22:AP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 outlineLevelCol="1"/>
  <cols>
    <col customWidth="1" min="1" max="1" width="8.63"/>
    <col customWidth="1" min="2" max="2" width="7.75"/>
    <col customWidth="1" min="3" max="3" width="4.63"/>
    <col customWidth="1" min="4" max="5" width="8.38"/>
    <col customWidth="1" min="6" max="6" width="14.75"/>
    <col customWidth="1" min="7" max="7" width="5.25"/>
    <col customWidth="1" min="8" max="9" width="7.63" outlineLevel="1"/>
    <col customWidth="1" min="10" max="10" width="14.75" outlineLevel="1"/>
    <col customWidth="1" min="11" max="11" width="5.75" outlineLevel="1"/>
    <col customWidth="1" min="12" max="12" width="23.63" outlineLevel="1"/>
    <col customWidth="1" min="13" max="14" width="7.63" outlineLevel="1"/>
    <col customWidth="1" min="15" max="15" width="14.75" outlineLevel="1"/>
    <col customWidth="1" min="16" max="16" width="5.75" outlineLevel="1"/>
    <col customWidth="1" min="17" max="17" width="23.63" outlineLevel="1"/>
    <col customWidth="1" min="18" max="19" width="7.63" outlineLevel="1"/>
    <col customWidth="1" min="20" max="20" width="14.75" outlineLevel="1"/>
    <col customWidth="1" min="21" max="21" width="5.75" outlineLevel="1"/>
    <col customWidth="1" min="22" max="22" width="23.63" outlineLevel="1"/>
    <col customWidth="1" min="23" max="24" width="7.63" outlineLevel="1"/>
    <col customWidth="1" min="25" max="25" width="14.75" outlineLevel="1"/>
    <col customWidth="1" min="26" max="26" width="5.75" outlineLevel="1"/>
    <col customWidth="1" min="27" max="27" width="23.63" outlineLevel="1"/>
    <col customWidth="1" min="28" max="29" width="7.63" outlineLevel="1"/>
    <col customWidth="1" min="30" max="30" width="14.75" outlineLevel="1"/>
    <col customWidth="1" min="31" max="31" width="5.75" outlineLevel="1"/>
    <col customWidth="1" min="32" max="32" width="23.63" outlineLevel="1"/>
    <col customWidth="1" min="33" max="34" width="7.63" outlineLevel="1"/>
    <col customWidth="1" min="35" max="35" width="14.75" outlineLevel="1"/>
    <col customWidth="1" min="36" max="36" width="5.75" outlineLevel="1"/>
    <col customWidth="1" min="37" max="37" width="23.63" outlineLevel="1"/>
    <col customWidth="1" min="38" max="39" width="7.63" outlineLevel="1"/>
    <col customWidth="1" min="40" max="40" width="14.75" outlineLevel="1"/>
    <col customWidth="1" min="41" max="41" width="5.75" outlineLevel="1"/>
    <col customWidth="1" min="42" max="42" width="23.63" outlineLevel="1"/>
    <col customWidth="1" min="43" max="44" width="7.63" outlineLevel="1"/>
    <col customWidth="1" min="45" max="45" width="14.75" outlineLevel="1"/>
    <col customWidth="1" min="46" max="46" width="5.75" outlineLevel="1"/>
    <col customWidth="1" min="47" max="47" width="23.63" outlineLevel="1"/>
    <col customWidth="1" min="48" max="49" width="7.63" outlineLevel="1"/>
    <col customWidth="1" min="50" max="50" width="14.75" outlineLevel="1"/>
    <col customWidth="1" min="51" max="51" width="5.75" outlineLevel="1"/>
    <col customWidth="1" min="52" max="52" width="23.63" outlineLevel="1"/>
    <col customWidth="1" min="53" max="54" width="7.63" outlineLevel="1"/>
    <col customWidth="1" min="55" max="55" width="14.75" outlineLevel="1"/>
    <col customWidth="1" min="56" max="56" width="5.75" outlineLevel="1"/>
    <col customWidth="1" min="57" max="57" width="23.63" outlineLevel="1"/>
    <col customWidth="1" min="58" max="59" width="7.63" outlineLevel="1"/>
    <col customWidth="1" min="60" max="60" width="14.75" outlineLevel="1"/>
    <col customWidth="1" min="61" max="61" width="5.75" outlineLevel="1"/>
    <col customWidth="1" min="62" max="62" width="23.63" outlineLevel="1"/>
    <col customWidth="1" min="63" max="64" width="7.63" outlineLevel="1"/>
    <col customWidth="1" min="65" max="65" width="14.75" outlineLevel="1"/>
    <col customWidth="1" min="66" max="66" width="5.75" outlineLevel="1"/>
    <col customWidth="1" min="67" max="67" width="23.63" outlineLevel="1"/>
    <col customWidth="1" min="68" max="87" width="7.63"/>
  </cols>
  <sheetData>
    <row r="1" ht="14.25" customHeight="1">
      <c r="A1" s="2" t="s">
        <v>22</v>
      </c>
    </row>
    <row r="2" ht="14.25" customHeight="1">
      <c r="A2" s="3"/>
      <c r="B2" s="3"/>
      <c r="C2" s="3"/>
      <c r="D2" s="4" t="s">
        <v>2</v>
      </c>
      <c r="E2" s="5"/>
      <c r="F2" s="5"/>
      <c r="G2" s="6"/>
      <c r="H2" s="7" t="s">
        <v>3</v>
      </c>
      <c r="I2" s="5"/>
      <c r="J2" s="5"/>
      <c r="K2" s="5"/>
      <c r="L2" s="6"/>
      <c r="M2" s="7" t="s">
        <v>4</v>
      </c>
      <c r="N2" s="5"/>
      <c r="O2" s="5"/>
      <c r="P2" s="5"/>
      <c r="Q2" s="6"/>
      <c r="R2" s="7" t="s">
        <v>5</v>
      </c>
      <c r="S2" s="5"/>
      <c r="T2" s="5"/>
      <c r="U2" s="5"/>
      <c r="V2" s="6"/>
      <c r="W2" s="7" t="s">
        <v>6</v>
      </c>
      <c r="X2" s="5"/>
      <c r="Y2" s="5"/>
      <c r="Z2" s="5"/>
      <c r="AA2" s="6"/>
      <c r="AB2" s="7" t="s">
        <v>7</v>
      </c>
      <c r="AC2" s="5"/>
      <c r="AD2" s="5"/>
      <c r="AE2" s="5"/>
      <c r="AF2" s="6"/>
      <c r="AG2" s="7" t="s">
        <v>8</v>
      </c>
      <c r="AH2" s="5"/>
      <c r="AI2" s="5"/>
      <c r="AJ2" s="5"/>
      <c r="AK2" s="6"/>
      <c r="AL2" s="7" t="s">
        <v>9</v>
      </c>
      <c r="AM2" s="5"/>
      <c r="AN2" s="5"/>
      <c r="AO2" s="5"/>
      <c r="AP2" s="6"/>
      <c r="AQ2" s="7" t="s">
        <v>10</v>
      </c>
      <c r="AR2" s="5"/>
      <c r="AS2" s="5"/>
      <c r="AT2" s="5"/>
      <c r="AU2" s="6"/>
      <c r="AV2" s="7" t="s">
        <v>11</v>
      </c>
      <c r="AW2" s="5"/>
      <c r="AX2" s="5"/>
      <c r="AY2" s="5"/>
      <c r="AZ2" s="6"/>
      <c r="BA2" s="7" t="s">
        <v>12</v>
      </c>
      <c r="BB2" s="5"/>
      <c r="BC2" s="5"/>
      <c r="BD2" s="5"/>
      <c r="BE2" s="6"/>
      <c r="BF2" s="7" t="s">
        <v>13</v>
      </c>
      <c r="BG2" s="5"/>
      <c r="BH2" s="5"/>
      <c r="BI2" s="5"/>
      <c r="BJ2" s="6"/>
      <c r="BK2" s="7" t="s">
        <v>14</v>
      </c>
      <c r="BL2" s="5"/>
      <c r="BM2" s="5"/>
      <c r="BN2" s="5"/>
      <c r="BO2" s="6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ht="14.25" customHeight="1">
      <c r="A3" s="18" t="s">
        <v>15</v>
      </c>
      <c r="B3" s="20" t="s">
        <v>16</v>
      </c>
      <c r="C3" s="20" t="s">
        <v>17</v>
      </c>
      <c r="D3" s="22" t="s">
        <v>18</v>
      </c>
      <c r="E3" s="24" t="s">
        <v>19</v>
      </c>
      <c r="F3" s="25" t="s">
        <v>27</v>
      </c>
      <c r="G3" s="27" t="s">
        <v>21</v>
      </c>
      <c r="H3" s="29" t="s">
        <v>18</v>
      </c>
      <c r="I3" s="31" t="s">
        <v>19</v>
      </c>
      <c r="J3" s="33" t="s">
        <v>27</v>
      </c>
      <c r="K3" s="31" t="s">
        <v>21</v>
      </c>
      <c r="L3" s="35" t="s">
        <v>23</v>
      </c>
      <c r="M3" s="29" t="s">
        <v>18</v>
      </c>
      <c r="N3" s="31" t="s">
        <v>19</v>
      </c>
      <c r="O3" s="33" t="s">
        <v>27</v>
      </c>
      <c r="P3" s="31" t="s">
        <v>21</v>
      </c>
      <c r="Q3" s="35" t="s">
        <v>23</v>
      </c>
      <c r="R3" s="29" t="s">
        <v>18</v>
      </c>
      <c r="S3" s="31" t="s">
        <v>19</v>
      </c>
      <c r="T3" s="33" t="s">
        <v>27</v>
      </c>
      <c r="U3" s="31" t="s">
        <v>21</v>
      </c>
      <c r="V3" s="35" t="s">
        <v>23</v>
      </c>
      <c r="W3" s="29" t="s">
        <v>18</v>
      </c>
      <c r="X3" s="31" t="s">
        <v>19</v>
      </c>
      <c r="Y3" s="33" t="s">
        <v>27</v>
      </c>
      <c r="Z3" s="31" t="s">
        <v>21</v>
      </c>
      <c r="AA3" s="35" t="s">
        <v>23</v>
      </c>
      <c r="AB3" s="29" t="s">
        <v>18</v>
      </c>
      <c r="AC3" s="31" t="s">
        <v>19</v>
      </c>
      <c r="AD3" s="33" t="s">
        <v>27</v>
      </c>
      <c r="AE3" s="31" t="s">
        <v>21</v>
      </c>
      <c r="AF3" s="35" t="s">
        <v>23</v>
      </c>
      <c r="AG3" s="29" t="s">
        <v>18</v>
      </c>
      <c r="AH3" s="31" t="s">
        <v>19</v>
      </c>
      <c r="AI3" s="33" t="s">
        <v>27</v>
      </c>
      <c r="AJ3" s="31" t="s">
        <v>21</v>
      </c>
      <c r="AK3" s="35" t="s">
        <v>23</v>
      </c>
      <c r="AL3" s="29" t="s">
        <v>18</v>
      </c>
      <c r="AM3" s="31" t="s">
        <v>19</v>
      </c>
      <c r="AN3" s="33" t="s">
        <v>27</v>
      </c>
      <c r="AO3" s="31" t="s">
        <v>21</v>
      </c>
      <c r="AP3" s="35" t="s">
        <v>23</v>
      </c>
      <c r="AQ3" s="29" t="s">
        <v>18</v>
      </c>
      <c r="AR3" s="31" t="s">
        <v>19</v>
      </c>
      <c r="AS3" s="33" t="s">
        <v>27</v>
      </c>
      <c r="AT3" s="31" t="s">
        <v>21</v>
      </c>
      <c r="AU3" s="35" t="s">
        <v>23</v>
      </c>
      <c r="AV3" s="29" t="s">
        <v>18</v>
      </c>
      <c r="AW3" s="31" t="s">
        <v>19</v>
      </c>
      <c r="AX3" s="33" t="s">
        <v>27</v>
      </c>
      <c r="AY3" s="31" t="s">
        <v>21</v>
      </c>
      <c r="AZ3" s="35" t="s">
        <v>23</v>
      </c>
      <c r="BA3" s="29" t="s">
        <v>18</v>
      </c>
      <c r="BB3" s="31" t="s">
        <v>19</v>
      </c>
      <c r="BC3" s="33" t="s">
        <v>27</v>
      </c>
      <c r="BD3" s="31" t="s">
        <v>21</v>
      </c>
      <c r="BE3" s="35" t="s">
        <v>23</v>
      </c>
      <c r="BF3" s="29" t="s">
        <v>18</v>
      </c>
      <c r="BG3" s="31" t="s">
        <v>19</v>
      </c>
      <c r="BH3" s="33" t="s">
        <v>27</v>
      </c>
      <c r="BI3" s="31" t="s">
        <v>21</v>
      </c>
      <c r="BJ3" s="35" t="s">
        <v>23</v>
      </c>
      <c r="BK3" s="29" t="s">
        <v>18</v>
      </c>
      <c r="BL3" s="31" t="s">
        <v>19</v>
      </c>
      <c r="BM3" s="33" t="s">
        <v>27</v>
      </c>
      <c r="BN3" s="31" t="s">
        <v>21</v>
      </c>
      <c r="BO3" s="35" t="s">
        <v>23</v>
      </c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</row>
    <row r="4" ht="14.25" customHeight="1">
      <c r="A4" s="42" t="s">
        <v>31</v>
      </c>
      <c r="B4" s="42" t="s">
        <v>32</v>
      </c>
      <c r="C4" s="43" t="s">
        <v>26</v>
      </c>
      <c r="D4" s="44">
        <f t="shared" ref="D4:E4" si="1">SUMIF($H$3:$XCV$3,D$3,$H4:$XCV4)</f>
        <v>917000</v>
      </c>
      <c r="E4" s="46">
        <f t="shared" si="1"/>
        <v>22700</v>
      </c>
      <c r="F4" s="46">
        <f t="shared" ref="F4:F23" si="15">E4-D4</f>
        <v>-894300</v>
      </c>
      <c r="G4" s="48">
        <f t="shared" ref="G4:G23" si="16">IFERROR(F4/D4,)</f>
        <v>-0.9752453653</v>
      </c>
      <c r="H4" s="44">
        <f t="shared" ref="H4:I4" si="2">SUM(H8,H12,H16,H20)</f>
        <v>37000</v>
      </c>
      <c r="I4" s="44">
        <f t="shared" si="2"/>
        <v>22700</v>
      </c>
      <c r="J4" s="46">
        <f t="shared" ref="J4:J6" si="18">IF(I4&lt;&gt;0,I4-H4,)</f>
        <v>-14300</v>
      </c>
      <c r="K4" s="50">
        <f t="shared" ref="K4:K23" si="19">IFERROR(J4/H4,)</f>
        <v>-0.3864864865</v>
      </c>
      <c r="L4" s="51"/>
      <c r="M4" s="44">
        <f t="shared" ref="M4:N4" si="3">SUM(M8,M12,M16,M20)</f>
        <v>80000</v>
      </c>
      <c r="N4" s="44">
        <f t="shared" si="3"/>
        <v>0</v>
      </c>
      <c r="O4" s="46" t="str">
        <f t="shared" ref="O4:O6" si="21">IF(N4&lt;&gt;0,N4-M4,)</f>
        <v/>
      </c>
      <c r="P4" s="50">
        <f t="shared" ref="P4:P23" si="22">IFERROR(O4/M4,)</f>
        <v>0</v>
      </c>
      <c r="Q4" s="51"/>
      <c r="R4" s="44">
        <f t="shared" ref="R4:S4" si="4">SUM(R8,R12,R16,R20)</f>
        <v>80000</v>
      </c>
      <c r="S4" s="44">
        <f t="shared" si="4"/>
        <v>0</v>
      </c>
      <c r="T4" s="46" t="str">
        <f t="shared" ref="T4:T6" si="24">IF(S4&lt;&gt;0,S4-R4,)</f>
        <v/>
      </c>
      <c r="U4" s="50">
        <f t="shared" ref="U4:U23" si="25">IFERROR(T4/R4,)</f>
        <v>0</v>
      </c>
      <c r="V4" s="51"/>
      <c r="W4" s="44">
        <f t="shared" ref="W4:X4" si="5">SUM(W8,W12,W16,W20)</f>
        <v>80000</v>
      </c>
      <c r="X4" s="44">
        <f t="shared" si="5"/>
        <v>0</v>
      </c>
      <c r="Y4" s="46" t="str">
        <f t="shared" ref="Y4:Y6" si="27">IF(X4&lt;&gt;0,X4-W4,)</f>
        <v/>
      </c>
      <c r="Z4" s="50">
        <f t="shared" ref="Z4:Z23" si="28">IFERROR(Y4/W4,)</f>
        <v>0</v>
      </c>
      <c r="AA4" s="51"/>
      <c r="AB4" s="44">
        <f t="shared" ref="AB4:AC4" si="6">SUM(AB8,AB12,AB16,AB20)</f>
        <v>80000</v>
      </c>
      <c r="AC4" s="44">
        <f t="shared" si="6"/>
        <v>0</v>
      </c>
      <c r="AD4" s="46" t="str">
        <f t="shared" ref="AD4:AD6" si="30">IF(AC4&lt;&gt;0,AC4-AB4,)</f>
        <v/>
      </c>
      <c r="AE4" s="50">
        <f t="shared" ref="AE4:AE23" si="31">IFERROR(AD4/AB4,)</f>
        <v>0</v>
      </c>
      <c r="AF4" s="51"/>
      <c r="AG4" s="44">
        <f t="shared" ref="AG4:AH4" si="7">SUM(AG8,AG12,AG16,AG20)</f>
        <v>80000</v>
      </c>
      <c r="AH4" s="44">
        <f t="shared" si="7"/>
        <v>0</v>
      </c>
      <c r="AI4" s="46" t="str">
        <f t="shared" ref="AI4:AI6" si="33">IF(AH4&lt;&gt;0,AH4-AG4,)</f>
        <v/>
      </c>
      <c r="AJ4" s="50">
        <f t="shared" ref="AJ4:AJ23" si="34">IFERROR(AI4/AG4,)</f>
        <v>0</v>
      </c>
      <c r="AK4" s="51"/>
      <c r="AL4" s="44">
        <f t="shared" ref="AL4:AM4" si="8">SUM(AL8,AL12,AL16,AL20)</f>
        <v>80000</v>
      </c>
      <c r="AM4" s="44">
        <f t="shared" si="8"/>
        <v>0</v>
      </c>
      <c r="AN4" s="46" t="str">
        <f t="shared" ref="AN4:AN6" si="36">IF(AM4&lt;&gt;0,AM4-AL4,)</f>
        <v/>
      </c>
      <c r="AO4" s="50">
        <f t="shared" ref="AO4:AO23" si="37">IFERROR(AN4/AL4,)</f>
        <v>0</v>
      </c>
      <c r="AP4" s="51"/>
      <c r="AQ4" s="44">
        <f t="shared" ref="AQ4:AR4" si="9">SUM(AQ8,AQ12,AQ16,AQ20)</f>
        <v>80000</v>
      </c>
      <c r="AR4" s="44">
        <f t="shared" si="9"/>
        <v>0</v>
      </c>
      <c r="AS4" s="46" t="str">
        <f t="shared" ref="AS4:AS6" si="39">IF(AR4&lt;&gt;0,AR4-AQ4,)</f>
        <v/>
      </c>
      <c r="AT4" s="50">
        <f t="shared" ref="AT4:AT23" si="40">IFERROR(AS4/AQ4,)</f>
        <v>0</v>
      </c>
      <c r="AU4" s="51"/>
      <c r="AV4" s="44">
        <f t="shared" ref="AV4:AW4" si="10">SUM(AV8,AV12,AV16,AV20)</f>
        <v>80000</v>
      </c>
      <c r="AW4" s="44">
        <f t="shared" si="10"/>
        <v>0</v>
      </c>
      <c r="AX4" s="46" t="str">
        <f t="shared" ref="AX4:AX6" si="42">IF(AW4&lt;&gt;0,AW4-AV4,)</f>
        <v/>
      </c>
      <c r="AY4" s="50">
        <f t="shared" ref="AY4:AY23" si="43">IFERROR(AX4/AV4,)</f>
        <v>0</v>
      </c>
      <c r="AZ4" s="51"/>
      <c r="BA4" s="44">
        <f t="shared" ref="BA4:BB4" si="11">SUM(BA8,BA12,BA16,BA20)</f>
        <v>80000</v>
      </c>
      <c r="BB4" s="44">
        <f t="shared" si="11"/>
        <v>0</v>
      </c>
      <c r="BC4" s="46" t="str">
        <f t="shared" ref="BC4:BC6" si="45">IF(BB4&lt;&gt;0,BB4-BA4,)</f>
        <v/>
      </c>
      <c r="BD4" s="50">
        <f t="shared" ref="BD4:BD23" si="46">IFERROR(BC4/BA4,)</f>
        <v>0</v>
      </c>
      <c r="BE4" s="51"/>
      <c r="BF4" s="44">
        <f t="shared" ref="BF4:BG4" si="12">SUM(BF8,BF12,BF16,BF20)</f>
        <v>80000</v>
      </c>
      <c r="BG4" s="44">
        <f t="shared" si="12"/>
        <v>0</v>
      </c>
      <c r="BH4" s="46" t="str">
        <f t="shared" ref="BH4:BH6" si="48">IF(BG4&lt;&gt;0,BG4-BF4,)</f>
        <v/>
      </c>
      <c r="BI4" s="50">
        <f t="shared" ref="BI4:BI23" si="49">IFERROR(BH4/BF4,)</f>
        <v>0</v>
      </c>
      <c r="BJ4" s="51"/>
      <c r="BK4" s="44">
        <f t="shared" ref="BK4:BL4" si="13">SUM(BK8,BK12,BK16,BK20)</f>
        <v>80000</v>
      </c>
      <c r="BL4" s="44">
        <f t="shared" si="13"/>
        <v>0</v>
      </c>
      <c r="BM4" s="46" t="str">
        <f t="shared" ref="BM4:BM6" si="51">IF(BL4&lt;&gt;0,BL4-BK4,)</f>
        <v/>
      </c>
      <c r="BN4" s="50">
        <f t="shared" ref="BN4:BN23" si="52">IFERROR(BM4/BK4,)</f>
        <v>0</v>
      </c>
      <c r="BO4" s="51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</row>
    <row r="5" ht="14.25" customHeight="1">
      <c r="A5" s="42"/>
      <c r="B5" s="42" t="s">
        <v>38</v>
      </c>
      <c r="C5" s="43" t="s">
        <v>37</v>
      </c>
      <c r="D5" s="44">
        <f t="shared" ref="D5:E5" si="14">SUMIF($H$3:$XCV$3,D$3,$H5:$XCV5)</f>
        <v>1260000</v>
      </c>
      <c r="E5" s="46">
        <f t="shared" si="14"/>
        <v>85000</v>
      </c>
      <c r="F5" s="46">
        <f t="shared" si="15"/>
        <v>-1175000</v>
      </c>
      <c r="G5" s="48">
        <f t="shared" si="16"/>
        <v>-0.9325396825</v>
      </c>
      <c r="H5" s="44">
        <f t="shared" ref="H5:I5" si="17">SUM(H9,H13,H17,H21)</f>
        <v>105000</v>
      </c>
      <c r="I5" s="44">
        <f t="shared" si="17"/>
        <v>85000</v>
      </c>
      <c r="J5" s="46">
        <f t="shared" si="18"/>
        <v>-20000</v>
      </c>
      <c r="K5" s="50">
        <f t="shared" si="19"/>
        <v>-0.1904761905</v>
      </c>
      <c r="L5" s="51"/>
      <c r="M5" s="44">
        <f t="shared" ref="M5:N5" si="20">SUM(M9,M13,M17,M21)</f>
        <v>105000</v>
      </c>
      <c r="N5" s="44">
        <f t="shared" si="20"/>
        <v>0</v>
      </c>
      <c r="O5" s="46" t="str">
        <f t="shared" si="21"/>
        <v/>
      </c>
      <c r="P5" s="50">
        <f t="shared" si="22"/>
        <v>0</v>
      </c>
      <c r="Q5" s="51"/>
      <c r="R5" s="44">
        <f t="shared" ref="R5:S5" si="23">SUM(R9,R13,R17,R21)</f>
        <v>105000</v>
      </c>
      <c r="S5" s="44">
        <f t="shared" si="23"/>
        <v>0</v>
      </c>
      <c r="T5" s="46" t="str">
        <f t="shared" si="24"/>
        <v/>
      </c>
      <c r="U5" s="50">
        <f t="shared" si="25"/>
        <v>0</v>
      </c>
      <c r="V5" s="51"/>
      <c r="W5" s="44">
        <f t="shared" ref="W5:X5" si="26">SUM(W9,W13,W17,W21)</f>
        <v>105000</v>
      </c>
      <c r="X5" s="44">
        <f t="shared" si="26"/>
        <v>0</v>
      </c>
      <c r="Y5" s="46" t="str">
        <f t="shared" si="27"/>
        <v/>
      </c>
      <c r="Z5" s="50">
        <f t="shared" si="28"/>
        <v>0</v>
      </c>
      <c r="AA5" s="51"/>
      <c r="AB5" s="44">
        <f t="shared" ref="AB5:AC5" si="29">SUM(AB9,AB13,AB17,AB21)</f>
        <v>105000</v>
      </c>
      <c r="AC5" s="44">
        <f t="shared" si="29"/>
        <v>0</v>
      </c>
      <c r="AD5" s="46" t="str">
        <f t="shared" si="30"/>
        <v/>
      </c>
      <c r="AE5" s="50">
        <f t="shared" si="31"/>
        <v>0</v>
      </c>
      <c r="AF5" s="51"/>
      <c r="AG5" s="44">
        <f t="shared" ref="AG5:AH5" si="32">SUM(AG9,AG13,AG17,AG21)</f>
        <v>105000</v>
      </c>
      <c r="AH5" s="44">
        <f t="shared" si="32"/>
        <v>0</v>
      </c>
      <c r="AI5" s="46" t="str">
        <f t="shared" si="33"/>
        <v/>
      </c>
      <c r="AJ5" s="50">
        <f t="shared" si="34"/>
        <v>0</v>
      </c>
      <c r="AK5" s="51"/>
      <c r="AL5" s="44">
        <f t="shared" ref="AL5:AM5" si="35">SUM(AL9,AL13,AL17,AL21)</f>
        <v>105000</v>
      </c>
      <c r="AM5" s="44">
        <f t="shared" si="35"/>
        <v>0</v>
      </c>
      <c r="AN5" s="46" t="str">
        <f t="shared" si="36"/>
        <v/>
      </c>
      <c r="AO5" s="50">
        <f t="shared" si="37"/>
        <v>0</v>
      </c>
      <c r="AP5" s="51"/>
      <c r="AQ5" s="44">
        <f t="shared" ref="AQ5:AR5" si="38">SUM(AQ9,AQ13,AQ17,AQ21)</f>
        <v>105000</v>
      </c>
      <c r="AR5" s="44">
        <f t="shared" si="38"/>
        <v>0</v>
      </c>
      <c r="AS5" s="46" t="str">
        <f t="shared" si="39"/>
        <v/>
      </c>
      <c r="AT5" s="50">
        <f t="shared" si="40"/>
        <v>0</v>
      </c>
      <c r="AU5" s="51"/>
      <c r="AV5" s="44">
        <f t="shared" ref="AV5:AW5" si="41">SUM(AV9,AV13,AV17,AV21)</f>
        <v>105000</v>
      </c>
      <c r="AW5" s="44">
        <f t="shared" si="41"/>
        <v>0</v>
      </c>
      <c r="AX5" s="46" t="str">
        <f t="shared" si="42"/>
        <v/>
      </c>
      <c r="AY5" s="50">
        <f t="shared" si="43"/>
        <v>0</v>
      </c>
      <c r="AZ5" s="51"/>
      <c r="BA5" s="44">
        <f t="shared" ref="BA5:BB5" si="44">SUM(BA9,BA13,BA17,BA21)</f>
        <v>105000</v>
      </c>
      <c r="BB5" s="44">
        <f t="shared" si="44"/>
        <v>0</v>
      </c>
      <c r="BC5" s="46" t="str">
        <f t="shared" si="45"/>
        <v/>
      </c>
      <c r="BD5" s="50">
        <f t="shared" si="46"/>
        <v>0</v>
      </c>
      <c r="BE5" s="51"/>
      <c r="BF5" s="44">
        <f t="shared" ref="BF5:BG5" si="47">SUM(BF9,BF13,BF17,BF21)</f>
        <v>105000</v>
      </c>
      <c r="BG5" s="44">
        <f t="shared" si="47"/>
        <v>0</v>
      </c>
      <c r="BH5" s="46" t="str">
        <f t="shared" si="48"/>
        <v/>
      </c>
      <c r="BI5" s="50">
        <f t="shared" si="49"/>
        <v>0</v>
      </c>
      <c r="BJ5" s="51"/>
      <c r="BK5" s="44">
        <f t="shared" ref="BK5:BL5" si="50">SUM(BK9,BK13,BK17,BK21)</f>
        <v>105000</v>
      </c>
      <c r="BL5" s="44">
        <f t="shared" si="50"/>
        <v>0</v>
      </c>
      <c r="BM5" s="46" t="str">
        <f t="shared" si="51"/>
        <v/>
      </c>
      <c r="BN5" s="50">
        <f t="shared" si="52"/>
        <v>0</v>
      </c>
      <c r="BO5" s="51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</row>
    <row r="6" ht="14.25" customHeight="1">
      <c r="A6" s="42"/>
      <c r="B6" s="42" t="s">
        <v>42</v>
      </c>
      <c r="C6" s="43" t="s">
        <v>37</v>
      </c>
      <c r="D6" s="75">
        <f t="shared" ref="D6:E6" si="53">SUMIF($H$3:$XCV$3,D$3,$H6:$XCV6)</f>
        <v>360000</v>
      </c>
      <c r="E6" s="76">
        <f t="shared" si="53"/>
        <v>26000</v>
      </c>
      <c r="F6" s="76">
        <f t="shared" si="15"/>
        <v>-334000</v>
      </c>
      <c r="G6" s="77">
        <f t="shared" si="16"/>
        <v>-0.9277777778</v>
      </c>
      <c r="H6" s="75">
        <f t="shared" ref="H6:I6" si="54">SUM(H10,H14,H18,H22)</f>
        <v>30000</v>
      </c>
      <c r="I6" s="76">
        <f t="shared" si="54"/>
        <v>26000</v>
      </c>
      <c r="J6" s="76">
        <f t="shared" si="18"/>
        <v>-4000</v>
      </c>
      <c r="K6" s="78">
        <f t="shared" si="19"/>
        <v>-0.1333333333</v>
      </c>
      <c r="L6" s="51"/>
      <c r="M6" s="75">
        <f t="shared" ref="M6:N6" si="55">SUM(M10,M14,M18,M22)</f>
        <v>30000</v>
      </c>
      <c r="N6" s="76">
        <f t="shared" si="55"/>
        <v>0</v>
      </c>
      <c r="O6" s="76" t="str">
        <f t="shared" si="21"/>
        <v/>
      </c>
      <c r="P6" s="78">
        <f t="shared" si="22"/>
        <v>0</v>
      </c>
      <c r="Q6" s="51"/>
      <c r="R6" s="75">
        <f t="shared" ref="R6:S6" si="56">SUM(R10,R14,R18,R22)</f>
        <v>30000</v>
      </c>
      <c r="S6" s="76">
        <f t="shared" si="56"/>
        <v>0</v>
      </c>
      <c r="T6" s="76" t="str">
        <f t="shared" si="24"/>
        <v/>
      </c>
      <c r="U6" s="78">
        <f t="shared" si="25"/>
        <v>0</v>
      </c>
      <c r="V6" s="51"/>
      <c r="W6" s="75">
        <f t="shared" ref="W6:X6" si="57">SUM(W10,W14,W18,W22)</f>
        <v>30000</v>
      </c>
      <c r="X6" s="76">
        <f t="shared" si="57"/>
        <v>0</v>
      </c>
      <c r="Y6" s="76" t="str">
        <f t="shared" si="27"/>
        <v/>
      </c>
      <c r="Z6" s="78">
        <f t="shared" si="28"/>
        <v>0</v>
      </c>
      <c r="AA6" s="51"/>
      <c r="AB6" s="75">
        <f t="shared" ref="AB6:AC6" si="58">SUM(AB10,AB14,AB18,AB22)</f>
        <v>30000</v>
      </c>
      <c r="AC6" s="76">
        <f t="shared" si="58"/>
        <v>0</v>
      </c>
      <c r="AD6" s="76" t="str">
        <f t="shared" si="30"/>
        <v/>
      </c>
      <c r="AE6" s="78">
        <f t="shared" si="31"/>
        <v>0</v>
      </c>
      <c r="AF6" s="51"/>
      <c r="AG6" s="75">
        <f t="shared" ref="AG6:AH6" si="59">SUM(AG10,AG14,AG18,AG22)</f>
        <v>30000</v>
      </c>
      <c r="AH6" s="76">
        <f t="shared" si="59"/>
        <v>0</v>
      </c>
      <c r="AI6" s="76" t="str">
        <f t="shared" si="33"/>
        <v/>
      </c>
      <c r="AJ6" s="78">
        <f t="shared" si="34"/>
        <v>0</v>
      </c>
      <c r="AK6" s="51"/>
      <c r="AL6" s="75">
        <f t="shared" ref="AL6:AM6" si="60">SUM(AL10,AL14,AL18,AL22)</f>
        <v>30000</v>
      </c>
      <c r="AM6" s="76">
        <f t="shared" si="60"/>
        <v>0</v>
      </c>
      <c r="AN6" s="76" t="str">
        <f t="shared" si="36"/>
        <v/>
      </c>
      <c r="AO6" s="78">
        <f t="shared" si="37"/>
        <v>0</v>
      </c>
      <c r="AP6" s="51"/>
      <c r="AQ6" s="75">
        <f t="shared" ref="AQ6:AR6" si="61">SUM(AQ10,AQ14,AQ18,AQ22)</f>
        <v>30000</v>
      </c>
      <c r="AR6" s="76">
        <f t="shared" si="61"/>
        <v>0</v>
      </c>
      <c r="AS6" s="76" t="str">
        <f t="shared" si="39"/>
        <v/>
      </c>
      <c r="AT6" s="78">
        <f t="shared" si="40"/>
        <v>0</v>
      </c>
      <c r="AU6" s="51"/>
      <c r="AV6" s="75">
        <f t="shared" ref="AV6:AW6" si="62">SUM(AV10,AV14,AV18,AV22)</f>
        <v>30000</v>
      </c>
      <c r="AW6" s="76">
        <f t="shared" si="62"/>
        <v>0</v>
      </c>
      <c r="AX6" s="76" t="str">
        <f t="shared" si="42"/>
        <v/>
      </c>
      <c r="AY6" s="78">
        <f t="shared" si="43"/>
        <v>0</v>
      </c>
      <c r="AZ6" s="51"/>
      <c r="BA6" s="75">
        <f t="shared" ref="BA6:BB6" si="63">SUM(BA10,BA14,BA18,BA22)</f>
        <v>30000</v>
      </c>
      <c r="BB6" s="76">
        <f t="shared" si="63"/>
        <v>0</v>
      </c>
      <c r="BC6" s="76" t="str">
        <f t="shared" si="45"/>
        <v/>
      </c>
      <c r="BD6" s="78">
        <f t="shared" si="46"/>
        <v>0</v>
      </c>
      <c r="BE6" s="51"/>
      <c r="BF6" s="75">
        <f t="shared" ref="BF6:BG6" si="64">SUM(BF10,BF14,BF18,BF22)</f>
        <v>30000</v>
      </c>
      <c r="BG6" s="76">
        <f t="shared" si="64"/>
        <v>0</v>
      </c>
      <c r="BH6" s="76" t="str">
        <f t="shared" si="48"/>
        <v/>
      </c>
      <c r="BI6" s="78">
        <f t="shared" si="49"/>
        <v>0</v>
      </c>
      <c r="BJ6" s="51"/>
      <c r="BK6" s="75">
        <f t="shared" ref="BK6:BL6" si="65">SUM(BK10,BK14,BK18,BK22)</f>
        <v>30000</v>
      </c>
      <c r="BL6" s="76">
        <f t="shared" si="65"/>
        <v>0</v>
      </c>
      <c r="BM6" s="76" t="str">
        <f t="shared" si="51"/>
        <v/>
      </c>
      <c r="BN6" s="78">
        <f t="shared" si="52"/>
        <v>0</v>
      </c>
      <c r="BO6" s="51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</row>
    <row r="7" ht="14.25" customHeight="1">
      <c r="A7" s="79"/>
      <c r="B7" s="79" t="s">
        <v>45</v>
      </c>
      <c r="C7" s="80"/>
      <c r="D7" s="81">
        <f t="shared" ref="D7:E7" si="66">IFERROR(D6/D5,)</f>
        <v>0.2857142857</v>
      </c>
      <c r="E7" s="82">
        <f t="shared" si="66"/>
        <v>0.3058823529</v>
      </c>
      <c r="F7" s="82">
        <f t="shared" si="15"/>
        <v>0.02016806723</v>
      </c>
      <c r="G7" s="83">
        <f t="shared" si="16"/>
        <v>0.07058823529</v>
      </c>
      <c r="H7" s="81">
        <f t="shared" ref="H7:I7" si="67">IFERROR(H6/H5,)</f>
        <v>0.2857142857</v>
      </c>
      <c r="I7" s="82">
        <f t="shared" si="67"/>
        <v>0.3058823529</v>
      </c>
      <c r="J7" s="82">
        <f>I7-H7</f>
        <v>0.02016806723</v>
      </c>
      <c r="K7" s="82">
        <f t="shared" si="19"/>
        <v>0.07058823529</v>
      </c>
      <c r="L7" s="84"/>
      <c r="M7" s="81">
        <f t="shared" ref="M7:N7" si="68">IFERROR(M6/M5,)</f>
        <v>0.2857142857</v>
      </c>
      <c r="N7" s="82" t="str">
        <f t="shared" si="68"/>
        <v/>
      </c>
      <c r="O7" s="82">
        <f>N7-M7</f>
        <v>-0.2857142857</v>
      </c>
      <c r="P7" s="82">
        <f t="shared" si="22"/>
        <v>-1</v>
      </c>
      <c r="Q7" s="84"/>
      <c r="R7" s="81">
        <f t="shared" ref="R7:S7" si="69">IFERROR(R6/R5,)</f>
        <v>0.2857142857</v>
      </c>
      <c r="S7" s="82" t="str">
        <f t="shared" si="69"/>
        <v/>
      </c>
      <c r="T7" s="82">
        <f>S7-R7</f>
        <v>-0.2857142857</v>
      </c>
      <c r="U7" s="82">
        <f t="shared" si="25"/>
        <v>-1</v>
      </c>
      <c r="V7" s="84"/>
      <c r="W7" s="81">
        <f t="shared" ref="W7:X7" si="70">IFERROR(W6/W5,)</f>
        <v>0.2857142857</v>
      </c>
      <c r="X7" s="82" t="str">
        <f t="shared" si="70"/>
        <v/>
      </c>
      <c r="Y7" s="82">
        <f>X7-W7</f>
        <v>-0.2857142857</v>
      </c>
      <c r="Z7" s="82">
        <f t="shared" si="28"/>
        <v>-1</v>
      </c>
      <c r="AA7" s="84"/>
      <c r="AB7" s="81">
        <f t="shared" ref="AB7:AC7" si="71">IFERROR(AB6/AB5,)</f>
        <v>0.2857142857</v>
      </c>
      <c r="AC7" s="82" t="str">
        <f t="shared" si="71"/>
        <v/>
      </c>
      <c r="AD7" s="82">
        <f>AC7-AB7</f>
        <v>-0.2857142857</v>
      </c>
      <c r="AE7" s="82">
        <f t="shared" si="31"/>
        <v>-1</v>
      </c>
      <c r="AF7" s="84"/>
      <c r="AG7" s="81">
        <f t="shared" ref="AG7:AH7" si="72">IFERROR(AG6/AG5,)</f>
        <v>0.2857142857</v>
      </c>
      <c r="AH7" s="82" t="str">
        <f t="shared" si="72"/>
        <v/>
      </c>
      <c r="AI7" s="82">
        <f>AH7-AG7</f>
        <v>-0.2857142857</v>
      </c>
      <c r="AJ7" s="82">
        <f t="shared" si="34"/>
        <v>-1</v>
      </c>
      <c r="AK7" s="84"/>
      <c r="AL7" s="81">
        <f t="shared" ref="AL7:AM7" si="73">IFERROR(AL6/AL5,)</f>
        <v>0.2857142857</v>
      </c>
      <c r="AM7" s="82" t="str">
        <f t="shared" si="73"/>
        <v/>
      </c>
      <c r="AN7" s="82">
        <f>AM7-AL7</f>
        <v>-0.2857142857</v>
      </c>
      <c r="AO7" s="82">
        <f t="shared" si="37"/>
        <v>-1</v>
      </c>
      <c r="AP7" s="84"/>
      <c r="AQ7" s="81">
        <f t="shared" ref="AQ7:AR7" si="74">IFERROR(AQ6/AQ5,)</f>
        <v>0.2857142857</v>
      </c>
      <c r="AR7" s="82" t="str">
        <f t="shared" si="74"/>
        <v/>
      </c>
      <c r="AS7" s="82">
        <f>AR7-AQ7</f>
        <v>-0.2857142857</v>
      </c>
      <c r="AT7" s="82">
        <f t="shared" si="40"/>
        <v>-1</v>
      </c>
      <c r="AU7" s="84"/>
      <c r="AV7" s="81">
        <f t="shared" ref="AV7:AW7" si="75">IFERROR(AV6/AV5,)</f>
        <v>0.2857142857</v>
      </c>
      <c r="AW7" s="82" t="str">
        <f t="shared" si="75"/>
        <v/>
      </c>
      <c r="AX7" s="82">
        <f>AW7-AV7</f>
        <v>-0.2857142857</v>
      </c>
      <c r="AY7" s="82">
        <f t="shared" si="43"/>
        <v>-1</v>
      </c>
      <c r="AZ7" s="84"/>
      <c r="BA7" s="81">
        <f t="shared" ref="BA7:BB7" si="76">IFERROR(BA6/BA5,)</f>
        <v>0.2857142857</v>
      </c>
      <c r="BB7" s="82" t="str">
        <f t="shared" si="76"/>
        <v/>
      </c>
      <c r="BC7" s="82">
        <f>BB7-BA7</f>
        <v>-0.2857142857</v>
      </c>
      <c r="BD7" s="82">
        <f t="shared" si="46"/>
        <v>-1</v>
      </c>
      <c r="BE7" s="84"/>
      <c r="BF7" s="81">
        <f t="shared" ref="BF7:BG7" si="77">IFERROR(BF6/BF5,)</f>
        <v>0.2857142857</v>
      </c>
      <c r="BG7" s="82" t="str">
        <f t="shared" si="77"/>
        <v/>
      </c>
      <c r="BH7" s="82">
        <f>BG7-BF7</f>
        <v>-0.2857142857</v>
      </c>
      <c r="BI7" s="82">
        <f t="shared" si="49"/>
        <v>-1</v>
      </c>
      <c r="BJ7" s="84"/>
      <c r="BK7" s="81">
        <f t="shared" ref="BK7:BL7" si="78">IFERROR(BK6/BK5,)</f>
        <v>0.2857142857</v>
      </c>
      <c r="BL7" s="82" t="str">
        <f t="shared" si="78"/>
        <v/>
      </c>
      <c r="BM7" s="82">
        <f>BL7-BK7</f>
        <v>-0.2857142857</v>
      </c>
      <c r="BN7" s="82">
        <f t="shared" si="52"/>
        <v>-1</v>
      </c>
      <c r="BO7" s="84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</row>
    <row r="8" ht="14.25" customHeight="1">
      <c r="A8" s="42"/>
      <c r="B8" s="26" t="s">
        <v>32</v>
      </c>
      <c r="C8" s="54" t="s">
        <v>26</v>
      </c>
      <c r="D8" s="85">
        <f t="shared" ref="D8:E8" si="79">SUMIF($H$3:$XCV$3,D$3,$H8:$XCV8)</f>
        <v>222300</v>
      </c>
      <c r="E8" s="86">
        <f t="shared" si="79"/>
        <v>1800</v>
      </c>
      <c r="F8" s="86">
        <f t="shared" si="15"/>
        <v>-220500</v>
      </c>
      <c r="G8" s="87">
        <f t="shared" si="16"/>
        <v>-0.991902834</v>
      </c>
      <c r="H8" s="71">
        <v>2300.0</v>
      </c>
      <c r="I8" s="72">
        <v>1800.0</v>
      </c>
      <c r="J8" s="88">
        <f t="shared" ref="J8:J10" si="81">IF(I8&lt;&gt;0,I8-H8,)</f>
        <v>-500</v>
      </c>
      <c r="K8" s="89">
        <f t="shared" si="19"/>
        <v>-0.2173913043</v>
      </c>
      <c r="L8" s="61"/>
      <c r="M8" s="71">
        <v>20000.0</v>
      </c>
      <c r="N8" s="72"/>
      <c r="O8" s="88" t="str">
        <f t="shared" ref="O8:O10" si="82">IF(N8&lt;&gt;0,N8-M8,)</f>
        <v/>
      </c>
      <c r="P8" s="89">
        <f t="shared" si="22"/>
        <v>0</v>
      </c>
      <c r="Q8" s="61"/>
      <c r="R8" s="71">
        <v>20000.0</v>
      </c>
      <c r="S8" s="72"/>
      <c r="T8" s="88" t="str">
        <f t="shared" ref="T8:T10" si="83">IF(S8&lt;&gt;0,S8-R8,)</f>
        <v/>
      </c>
      <c r="U8" s="89">
        <f t="shared" si="25"/>
        <v>0</v>
      </c>
      <c r="V8" s="61"/>
      <c r="W8" s="71">
        <v>20000.0</v>
      </c>
      <c r="X8" s="72"/>
      <c r="Y8" s="88" t="str">
        <f t="shared" ref="Y8:Y10" si="84">IF(X8&lt;&gt;0,X8-W8,)</f>
        <v/>
      </c>
      <c r="Z8" s="89">
        <f t="shared" si="28"/>
        <v>0</v>
      </c>
      <c r="AA8" s="61"/>
      <c r="AB8" s="71">
        <v>20000.0</v>
      </c>
      <c r="AC8" s="72"/>
      <c r="AD8" s="88" t="str">
        <f t="shared" ref="AD8:AD10" si="85">IF(AC8&lt;&gt;0,AC8-AB8,)</f>
        <v/>
      </c>
      <c r="AE8" s="89">
        <f t="shared" si="31"/>
        <v>0</v>
      </c>
      <c r="AF8" s="61"/>
      <c r="AG8" s="71">
        <v>20000.0</v>
      </c>
      <c r="AH8" s="72"/>
      <c r="AI8" s="88" t="str">
        <f t="shared" ref="AI8:AI10" si="86">IF(AH8&lt;&gt;0,AH8-AG8,)</f>
        <v/>
      </c>
      <c r="AJ8" s="89">
        <f t="shared" si="34"/>
        <v>0</v>
      </c>
      <c r="AK8" s="61"/>
      <c r="AL8" s="71">
        <v>20000.0</v>
      </c>
      <c r="AM8" s="72"/>
      <c r="AN8" s="88" t="str">
        <f t="shared" ref="AN8:AN10" si="87">IF(AM8&lt;&gt;0,AM8-AL8,)</f>
        <v/>
      </c>
      <c r="AO8" s="89">
        <f t="shared" si="37"/>
        <v>0</v>
      </c>
      <c r="AP8" s="61"/>
      <c r="AQ8" s="71">
        <v>20000.0</v>
      </c>
      <c r="AR8" s="72"/>
      <c r="AS8" s="88" t="str">
        <f t="shared" ref="AS8:AS10" si="88">IF(AR8&lt;&gt;0,AR8-AQ8,)</f>
        <v/>
      </c>
      <c r="AT8" s="89">
        <f t="shared" si="40"/>
        <v>0</v>
      </c>
      <c r="AU8" s="61"/>
      <c r="AV8" s="71">
        <v>20000.0</v>
      </c>
      <c r="AW8" s="72"/>
      <c r="AX8" s="88" t="str">
        <f t="shared" ref="AX8:AX10" si="89">IF(AW8&lt;&gt;0,AW8-AV8,)</f>
        <v/>
      </c>
      <c r="AY8" s="89">
        <f t="shared" si="43"/>
        <v>0</v>
      </c>
      <c r="AZ8" s="61"/>
      <c r="BA8" s="71">
        <v>20000.0</v>
      </c>
      <c r="BB8" s="72"/>
      <c r="BC8" s="88" t="str">
        <f t="shared" ref="BC8:BC10" si="90">IF(BB8&lt;&gt;0,BB8-BA8,)</f>
        <v/>
      </c>
      <c r="BD8" s="89">
        <f t="shared" si="46"/>
        <v>0</v>
      </c>
      <c r="BE8" s="61"/>
      <c r="BF8" s="71">
        <v>20000.0</v>
      </c>
      <c r="BG8" s="72"/>
      <c r="BH8" s="88" t="str">
        <f t="shared" ref="BH8:BH10" si="91">IF(BG8&lt;&gt;0,BG8-BF8,)</f>
        <v/>
      </c>
      <c r="BI8" s="89">
        <f t="shared" si="49"/>
        <v>0</v>
      </c>
      <c r="BJ8" s="61"/>
      <c r="BK8" s="71">
        <v>20000.0</v>
      </c>
      <c r="BL8" s="72"/>
      <c r="BM8" s="88" t="str">
        <f t="shared" ref="BM8:BM10" si="92">IF(BL8&lt;&gt;0,BL8-BK8,)</f>
        <v/>
      </c>
      <c r="BN8" s="89">
        <f t="shared" si="52"/>
        <v>0</v>
      </c>
      <c r="BO8" s="61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</row>
    <row r="9" ht="14.25" customHeight="1">
      <c r="A9" s="97" t="s">
        <v>24</v>
      </c>
      <c r="B9" s="97" t="s">
        <v>38</v>
      </c>
      <c r="C9" s="54" t="s">
        <v>37</v>
      </c>
      <c r="D9" s="85">
        <f t="shared" ref="D9:E9" si="80">SUMIF($H$3:$XCV$3,D$3,$H9:$XCV9)</f>
        <v>240000</v>
      </c>
      <c r="E9" s="86">
        <f t="shared" si="80"/>
        <v>15000</v>
      </c>
      <c r="F9" s="86">
        <f t="shared" si="15"/>
        <v>-225000</v>
      </c>
      <c r="G9" s="87">
        <f t="shared" si="16"/>
        <v>-0.9375</v>
      </c>
      <c r="H9" s="71">
        <v>20000.0</v>
      </c>
      <c r="I9" s="72">
        <v>15000.0</v>
      </c>
      <c r="J9" s="88">
        <f t="shared" si="81"/>
        <v>-5000</v>
      </c>
      <c r="K9" s="89">
        <f t="shared" si="19"/>
        <v>-0.25</v>
      </c>
      <c r="L9" s="61"/>
      <c r="M9" s="71">
        <v>20000.0</v>
      </c>
      <c r="N9" s="72"/>
      <c r="O9" s="88" t="str">
        <f t="shared" si="82"/>
        <v/>
      </c>
      <c r="P9" s="89">
        <f t="shared" si="22"/>
        <v>0</v>
      </c>
      <c r="Q9" s="61"/>
      <c r="R9" s="71">
        <v>20000.0</v>
      </c>
      <c r="S9" s="72"/>
      <c r="T9" s="88" t="str">
        <f t="shared" si="83"/>
        <v/>
      </c>
      <c r="U9" s="89">
        <f t="shared" si="25"/>
        <v>0</v>
      </c>
      <c r="V9" s="61"/>
      <c r="W9" s="71">
        <v>20000.0</v>
      </c>
      <c r="X9" s="72"/>
      <c r="Y9" s="88" t="str">
        <f t="shared" si="84"/>
        <v/>
      </c>
      <c r="Z9" s="89">
        <f t="shared" si="28"/>
        <v>0</v>
      </c>
      <c r="AA9" s="61"/>
      <c r="AB9" s="71">
        <v>20000.0</v>
      </c>
      <c r="AC9" s="72"/>
      <c r="AD9" s="88" t="str">
        <f t="shared" si="85"/>
        <v/>
      </c>
      <c r="AE9" s="89">
        <f t="shared" si="31"/>
        <v>0</v>
      </c>
      <c r="AF9" s="61"/>
      <c r="AG9" s="71">
        <v>20000.0</v>
      </c>
      <c r="AH9" s="72"/>
      <c r="AI9" s="88" t="str">
        <f t="shared" si="86"/>
        <v/>
      </c>
      <c r="AJ9" s="89">
        <f t="shared" si="34"/>
        <v>0</v>
      </c>
      <c r="AK9" s="61"/>
      <c r="AL9" s="71">
        <v>20000.0</v>
      </c>
      <c r="AM9" s="72"/>
      <c r="AN9" s="88" t="str">
        <f t="shared" si="87"/>
        <v/>
      </c>
      <c r="AO9" s="89">
        <f t="shared" si="37"/>
        <v>0</v>
      </c>
      <c r="AP9" s="61"/>
      <c r="AQ9" s="71">
        <v>20000.0</v>
      </c>
      <c r="AR9" s="72"/>
      <c r="AS9" s="88" t="str">
        <f t="shared" si="88"/>
        <v/>
      </c>
      <c r="AT9" s="89">
        <f t="shared" si="40"/>
        <v>0</v>
      </c>
      <c r="AU9" s="61"/>
      <c r="AV9" s="71">
        <v>20000.0</v>
      </c>
      <c r="AW9" s="72"/>
      <c r="AX9" s="88" t="str">
        <f t="shared" si="89"/>
        <v/>
      </c>
      <c r="AY9" s="89">
        <f t="shared" si="43"/>
        <v>0</v>
      </c>
      <c r="AZ9" s="61"/>
      <c r="BA9" s="71">
        <v>20000.0</v>
      </c>
      <c r="BB9" s="72"/>
      <c r="BC9" s="88" t="str">
        <f t="shared" si="90"/>
        <v/>
      </c>
      <c r="BD9" s="89">
        <f t="shared" si="46"/>
        <v>0</v>
      </c>
      <c r="BE9" s="61"/>
      <c r="BF9" s="71">
        <v>20000.0</v>
      </c>
      <c r="BG9" s="72"/>
      <c r="BH9" s="88" t="str">
        <f t="shared" si="91"/>
        <v/>
      </c>
      <c r="BI9" s="89">
        <f t="shared" si="49"/>
        <v>0</v>
      </c>
      <c r="BJ9" s="61"/>
      <c r="BK9" s="71">
        <v>20000.0</v>
      </c>
      <c r="BL9" s="72"/>
      <c r="BM9" s="88" t="str">
        <f t="shared" si="92"/>
        <v/>
      </c>
      <c r="BN9" s="89">
        <f t="shared" si="52"/>
        <v>0</v>
      </c>
      <c r="BO9" s="61"/>
    </row>
    <row r="10" ht="14.25" customHeight="1">
      <c r="B10" s="97" t="s">
        <v>42</v>
      </c>
      <c r="C10" s="54" t="s">
        <v>37</v>
      </c>
      <c r="D10" s="98">
        <f t="shared" ref="D10:E10" si="93">SUMIF($H$3:$XCV$3,D$3,$H10:$XCV10)</f>
        <v>60000</v>
      </c>
      <c r="E10" s="88">
        <f t="shared" si="93"/>
        <v>4000</v>
      </c>
      <c r="F10" s="88">
        <f t="shared" si="15"/>
        <v>-56000</v>
      </c>
      <c r="G10" s="99">
        <f t="shared" si="16"/>
        <v>-0.9333333333</v>
      </c>
      <c r="H10" s="71">
        <v>5000.0</v>
      </c>
      <c r="I10" s="72">
        <v>4000.0</v>
      </c>
      <c r="J10" s="88">
        <f t="shared" si="81"/>
        <v>-1000</v>
      </c>
      <c r="K10" s="89">
        <f t="shared" si="19"/>
        <v>-0.2</v>
      </c>
      <c r="L10" s="61"/>
      <c r="M10" s="71">
        <v>5000.0</v>
      </c>
      <c r="N10" s="72"/>
      <c r="O10" s="88" t="str">
        <f t="shared" si="82"/>
        <v/>
      </c>
      <c r="P10" s="89">
        <f t="shared" si="22"/>
        <v>0</v>
      </c>
      <c r="Q10" s="61"/>
      <c r="R10" s="71">
        <v>5000.0</v>
      </c>
      <c r="S10" s="72"/>
      <c r="T10" s="88" t="str">
        <f t="shared" si="83"/>
        <v/>
      </c>
      <c r="U10" s="89">
        <f t="shared" si="25"/>
        <v>0</v>
      </c>
      <c r="V10" s="61"/>
      <c r="W10" s="71">
        <v>5000.0</v>
      </c>
      <c r="X10" s="72"/>
      <c r="Y10" s="88" t="str">
        <f t="shared" si="84"/>
        <v/>
      </c>
      <c r="Z10" s="89">
        <f t="shared" si="28"/>
        <v>0</v>
      </c>
      <c r="AA10" s="61"/>
      <c r="AB10" s="71">
        <v>5000.0</v>
      </c>
      <c r="AC10" s="72"/>
      <c r="AD10" s="88" t="str">
        <f t="shared" si="85"/>
        <v/>
      </c>
      <c r="AE10" s="89">
        <f t="shared" si="31"/>
        <v>0</v>
      </c>
      <c r="AF10" s="61"/>
      <c r="AG10" s="71">
        <v>5000.0</v>
      </c>
      <c r="AH10" s="72"/>
      <c r="AI10" s="88" t="str">
        <f t="shared" si="86"/>
        <v/>
      </c>
      <c r="AJ10" s="89">
        <f t="shared" si="34"/>
        <v>0</v>
      </c>
      <c r="AK10" s="61"/>
      <c r="AL10" s="71">
        <v>5000.0</v>
      </c>
      <c r="AM10" s="72"/>
      <c r="AN10" s="88" t="str">
        <f t="shared" si="87"/>
        <v/>
      </c>
      <c r="AO10" s="89">
        <f t="shared" si="37"/>
        <v>0</v>
      </c>
      <c r="AP10" s="61"/>
      <c r="AQ10" s="71">
        <v>5000.0</v>
      </c>
      <c r="AR10" s="72"/>
      <c r="AS10" s="88" t="str">
        <f t="shared" si="88"/>
        <v/>
      </c>
      <c r="AT10" s="89">
        <f t="shared" si="40"/>
        <v>0</v>
      </c>
      <c r="AU10" s="61"/>
      <c r="AV10" s="71">
        <v>5000.0</v>
      </c>
      <c r="AW10" s="72"/>
      <c r="AX10" s="88" t="str">
        <f t="shared" si="89"/>
        <v/>
      </c>
      <c r="AY10" s="89">
        <f t="shared" si="43"/>
        <v>0</v>
      </c>
      <c r="AZ10" s="61"/>
      <c r="BA10" s="71">
        <v>5000.0</v>
      </c>
      <c r="BB10" s="72"/>
      <c r="BC10" s="88" t="str">
        <f t="shared" si="90"/>
        <v/>
      </c>
      <c r="BD10" s="89">
        <f t="shared" si="46"/>
        <v>0</v>
      </c>
      <c r="BE10" s="61"/>
      <c r="BF10" s="71">
        <v>5000.0</v>
      </c>
      <c r="BG10" s="72"/>
      <c r="BH10" s="88" t="str">
        <f t="shared" si="91"/>
        <v/>
      </c>
      <c r="BI10" s="89">
        <f t="shared" si="49"/>
        <v>0</v>
      </c>
      <c r="BJ10" s="61"/>
      <c r="BK10" s="71">
        <v>5000.0</v>
      </c>
      <c r="BL10" s="72"/>
      <c r="BM10" s="88" t="str">
        <f t="shared" si="92"/>
        <v/>
      </c>
      <c r="BN10" s="89">
        <f t="shared" si="52"/>
        <v>0</v>
      </c>
      <c r="BO10" s="61"/>
    </row>
    <row r="11" ht="14.25" customHeight="1">
      <c r="A11" s="100"/>
      <c r="B11" s="100" t="s">
        <v>45</v>
      </c>
      <c r="C11" s="101"/>
      <c r="D11" s="102">
        <f t="shared" ref="D11:E11" si="94">IFERROR(D10/D9,)</f>
        <v>0.25</v>
      </c>
      <c r="E11" s="103">
        <f t="shared" si="94"/>
        <v>0.2666666667</v>
      </c>
      <c r="F11" s="103">
        <f t="shared" si="15"/>
        <v>0.01666666667</v>
      </c>
      <c r="G11" s="104">
        <f t="shared" si="16"/>
        <v>0.06666666667</v>
      </c>
      <c r="H11" s="102">
        <f t="shared" ref="H11:I11" si="95">IFERROR(H10/H9,)</f>
        <v>0.25</v>
      </c>
      <c r="I11" s="103">
        <f t="shared" si="95"/>
        <v>0.2666666667</v>
      </c>
      <c r="J11" s="103">
        <f>I11-H11</f>
        <v>0.01666666667</v>
      </c>
      <c r="K11" s="103">
        <f t="shared" si="19"/>
        <v>0.06666666667</v>
      </c>
      <c r="L11" s="96"/>
      <c r="M11" s="102">
        <f t="shared" ref="M11:N11" si="96">IFERROR(M10/M9,)</f>
        <v>0.25</v>
      </c>
      <c r="N11" s="103" t="str">
        <f t="shared" si="96"/>
        <v/>
      </c>
      <c r="O11" s="103">
        <f>N11-M11</f>
        <v>-0.25</v>
      </c>
      <c r="P11" s="103">
        <f t="shared" si="22"/>
        <v>-1</v>
      </c>
      <c r="Q11" s="96"/>
      <c r="R11" s="102">
        <f t="shared" ref="R11:S11" si="97">IFERROR(R10/R9,)</f>
        <v>0.25</v>
      </c>
      <c r="S11" s="103" t="str">
        <f t="shared" si="97"/>
        <v/>
      </c>
      <c r="T11" s="103">
        <f>S11-R11</f>
        <v>-0.25</v>
      </c>
      <c r="U11" s="103">
        <f t="shared" si="25"/>
        <v>-1</v>
      </c>
      <c r="V11" s="96"/>
      <c r="W11" s="102">
        <f t="shared" ref="W11:X11" si="98">IFERROR(W10/W9,)</f>
        <v>0.25</v>
      </c>
      <c r="X11" s="103" t="str">
        <f t="shared" si="98"/>
        <v/>
      </c>
      <c r="Y11" s="103">
        <f>X11-W11</f>
        <v>-0.25</v>
      </c>
      <c r="Z11" s="103">
        <f t="shared" si="28"/>
        <v>-1</v>
      </c>
      <c r="AA11" s="96"/>
      <c r="AB11" s="102">
        <f t="shared" ref="AB11:AC11" si="99">IFERROR(AB10/AB9,)</f>
        <v>0.25</v>
      </c>
      <c r="AC11" s="103" t="str">
        <f t="shared" si="99"/>
        <v/>
      </c>
      <c r="AD11" s="103">
        <f>AC11-AB11</f>
        <v>-0.25</v>
      </c>
      <c r="AE11" s="103">
        <f t="shared" si="31"/>
        <v>-1</v>
      </c>
      <c r="AF11" s="96"/>
      <c r="AG11" s="102">
        <f t="shared" ref="AG11:AH11" si="100">IFERROR(AG10/AG9,)</f>
        <v>0.25</v>
      </c>
      <c r="AH11" s="103" t="str">
        <f t="shared" si="100"/>
        <v/>
      </c>
      <c r="AI11" s="103">
        <f>AH11-AG11</f>
        <v>-0.25</v>
      </c>
      <c r="AJ11" s="103">
        <f t="shared" si="34"/>
        <v>-1</v>
      </c>
      <c r="AK11" s="96"/>
      <c r="AL11" s="102">
        <f t="shared" ref="AL11:AM11" si="101">IFERROR(AL10/AL9,)</f>
        <v>0.25</v>
      </c>
      <c r="AM11" s="103" t="str">
        <f t="shared" si="101"/>
        <v/>
      </c>
      <c r="AN11" s="103">
        <f>AM11-AL11</f>
        <v>-0.25</v>
      </c>
      <c r="AO11" s="103">
        <f t="shared" si="37"/>
        <v>-1</v>
      </c>
      <c r="AP11" s="96"/>
      <c r="AQ11" s="102">
        <f t="shared" ref="AQ11:AR11" si="102">IFERROR(AQ10/AQ9,)</f>
        <v>0.25</v>
      </c>
      <c r="AR11" s="103" t="str">
        <f t="shared" si="102"/>
        <v/>
      </c>
      <c r="AS11" s="103">
        <f>AR11-AQ11</f>
        <v>-0.25</v>
      </c>
      <c r="AT11" s="103">
        <f t="shared" si="40"/>
        <v>-1</v>
      </c>
      <c r="AU11" s="96"/>
      <c r="AV11" s="102">
        <f t="shared" ref="AV11:AW11" si="103">IFERROR(AV10/AV9,)</f>
        <v>0.25</v>
      </c>
      <c r="AW11" s="103" t="str">
        <f t="shared" si="103"/>
        <v/>
      </c>
      <c r="AX11" s="103">
        <f>AW11-AV11</f>
        <v>-0.25</v>
      </c>
      <c r="AY11" s="103">
        <f t="shared" si="43"/>
        <v>-1</v>
      </c>
      <c r="AZ11" s="96"/>
      <c r="BA11" s="102">
        <f t="shared" ref="BA11:BB11" si="104">IFERROR(BA10/BA9,)</f>
        <v>0.25</v>
      </c>
      <c r="BB11" s="103" t="str">
        <f t="shared" si="104"/>
        <v/>
      </c>
      <c r="BC11" s="103">
        <f>BB11-BA11</f>
        <v>-0.25</v>
      </c>
      <c r="BD11" s="103">
        <f t="shared" si="46"/>
        <v>-1</v>
      </c>
      <c r="BE11" s="96"/>
      <c r="BF11" s="102">
        <f t="shared" ref="BF11:BG11" si="105">IFERROR(BF10/BF9,)</f>
        <v>0.25</v>
      </c>
      <c r="BG11" s="103" t="str">
        <f t="shared" si="105"/>
        <v/>
      </c>
      <c r="BH11" s="103">
        <f>BG11-BF11</f>
        <v>-0.25</v>
      </c>
      <c r="BI11" s="103">
        <f t="shared" si="49"/>
        <v>-1</v>
      </c>
      <c r="BJ11" s="96"/>
      <c r="BK11" s="102">
        <f t="shared" ref="BK11:BL11" si="106">IFERROR(BK10/BK9,)</f>
        <v>0.25</v>
      </c>
      <c r="BL11" s="103" t="str">
        <f t="shared" si="106"/>
        <v/>
      </c>
      <c r="BM11" s="103">
        <f>BL11-BK11</f>
        <v>-0.25</v>
      </c>
      <c r="BN11" s="103">
        <f t="shared" si="52"/>
        <v>-1</v>
      </c>
      <c r="BO11" s="96"/>
    </row>
    <row r="12" ht="14.25" customHeight="1">
      <c r="A12" s="26"/>
      <c r="B12" s="26" t="s">
        <v>32</v>
      </c>
      <c r="C12" s="54" t="s">
        <v>26</v>
      </c>
      <c r="D12" s="85">
        <f t="shared" ref="D12:E12" si="107">SUMIF($H$3:$XCV$3,D$3,$H12:$XCV12)</f>
        <v>225000</v>
      </c>
      <c r="E12" s="86">
        <f t="shared" si="107"/>
        <v>5500</v>
      </c>
      <c r="F12" s="86">
        <f t="shared" si="15"/>
        <v>-219500</v>
      </c>
      <c r="G12" s="87">
        <f t="shared" si="16"/>
        <v>-0.9755555556</v>
      </c>
      <c r="H12" s="71">
        <v>5000.0</v>
      </c>
      <c r="I12" s="72">
        <v>5500.0</v>
      </c>
      <c r="J12" s="88">
        <f t="shared" ref="J12:J14" si="109">IF(I12&lt;&gt;0,I12-H12,)</f>
        <v>500</v>
      </c>
      <c r="K12" s="89">
        <f t="shared" si="19"/>
        <v>0.1</v>
      </c>
      <c r="L12" s="61"/>
      <c r="M12" s="71">
        <v>20000.0</v>
      </c>
      <c r="N12" s="72"/>
      <c r="O12" s="88" t="str">
        <f t="shared" ref="O12:O14" si="110">IF(N12&lt;&gt;0,N12-M12,)</f>
        <v/>
      </c>
      <c r="P12" s="89">
        <f t="shared" si="22"/>
        <v>0</v>
      </c>
      <c r="Q12" s="61"/>
      <c r="R12" s="71">
        <v>20000.0</v>
      </c>
      <c r="S12" s="72"/>
      <c r="T12" s="88" t="str">
        <f t="shared" ref="T12:T14" si="111">IF(S12&lt;&gt;0,S12-R12,)</f>
        <v/>
      </c>
      <c r="U12" s="89">
        <f t="shared" si="25"/>
        <v>0</v>
      </c>
      <c r="V12" s="61"/>
      <c r="W12" s="71">
        <v>20000.0</v>
      </c>
      <c r="X12" s="72"/>
      <c r="Y12" s="88" t="str">
        <f t="shared" ref="Y12:Y14" si="112">IF(X12&lt;&gt;0,X12-W12,)</f>
        <v/>
      </c>
      <c r="Z12" s="89">
        <f t="shared" si="28"/>
        <v>0</v>
      </c>
      <c r="AA12" s="61"/>
      <c r="AB12" s="71">
        <v>20000.0</v>
      </c>
      <c r="AC12" s="72"/>
      <c r="AD12" s="88" t="str">
        <f t="shared" ref="AD12:AD14" si="113">IF(AC12&lt;&gt;0,AC12-AB12,)</f>
        <v/>
      </c>
      <c r="AE12" s="89">
        <f t="shared" si="31"/>
        <v>0</v>
      </c>
      <c r="AF12" s="61"/>
      <c r="AG12" s="71">
        <v>20000.0</v>
      </c>
      <c r="AH12" s="72"/>
      <c r="AI12" s="88" t="str">
        <f t="shared" ref="AI12:AI14" si="114">IF(AH12&lt;&gt;0,AH12-AG12,)</f>
        <v/>
      </c>
      <c r="AJ12" s="89">
        <f t="shared" si="34"/>
        <v>0</v>
      </c>
      <c r="AK12" s="61"/>
      <c r="AL12" s="71">
        <v>20000.0</v>
      </c>
      <c r="AM12" s="72"/>
      <c r="AN12" s="88" t="str">
        <f t="shared" ref="AN12:AN14" si="115">IF(AM12&lt;&gt;0,AM12-AL12,)</f>
        <v/>
      </c>
      <c r="AO12" s="89">
        <f t="shared" si="37"/>
        <v>0</v>
      </c>
      <c r="AP12" s="61"/>
      <c r="AQ12" s="71">
        <v>20000.0</v>
      </c>
      <c r="AR12" s="72"/>
      <c r="AS12" s="88" t="str">
        <f t="shared" ref="AS12:AS14" si="116">IF(AR12&lt;&gt;0,AR12-AQ12,)</f>
        <v/>
      </c>
      <c r="AT12" s="89">
        <f t="shared" si="40"/>
        <v>0</v>
      </c>
      <c r="AU12" s="61"/>
      <c r="AV12" s="71">
        <v>20000.0</v>
      </c>
      <c r="AW12" s="72"/>
      <c r="AX12" s="88" t="str">
        <f t="shared" ref="AX12:AX14" si="117">IF(AW12&lt;&gt;0,AW12-AV12,)</f>
        <v/>
      </c>
      <c r="AY12" s="89">
        <f t="shared" si="43"/>
        <v>0</v>
      </c>
      <c r="AZ12" s="61"/>
      <c r="BA12" s="71">
        <v>20000.0</v>
      </c>
      <c r="BB12" s="72"/>
      <c r="BC12" s="88" t="str">
        <f t="shared" ref="BC12:BC14" si="118">IF(BB12&lt;&gt;0,BB12-BA12,)</f>
        <v/>
      </c>
      <c r="BD12" s="89">
        <f t="shared" si="46"/>
        <v>0</v>
      </c>
      <c r="BE12" s="61"/>
      <c r="BF12" s="71">
        <v>20000.0</v>
      </c>
      <c r="BG12" s="72"/>
      <c r="BH12" s="88" t="str">
        <f t="shared" ref="BH12:BH14" si="119">IF(BG12&lt;&gt;0,BG12-BF12,)</f>
        <v/>
      </c>
      <c r="BI12" s="89">
        <f t="shared" si="49"/>
        <v>0</v>
      </c>
      <c r="BJ12" s="61"/>
      <c r="BK12" s="71">
        <v>20000.0</v>
      </c>
      <c r="BL12" s="72"/>
      <c r="BM12" s="88" t="str">
        <f t="shared" ref="BM12:BM14" si="120">IF(BL12&lt;&gt;0,BL12-BK12,)</f>
        <v/>
      </c>
      <c r="BN12" s="89">
        <f t="shared" si="52"/>
        <v>0</v>
      </c>
      <c r="BO12" s="61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</row>
    <row r="13" ht="14.25" customHeight="1">
      <c r="A13" s="97" t="s">
        <v>40</v>
      </c>
      <c r="B13" s="97" t="s">
        <v>38</v>
      </c>
      <c r="C13" s="54" t="s">
        <v>37</v>
      </c>
      <c r="D13" s="85">
        <f t="shared" ref="D13:E13" si="108">SUMIF($H$3:$XCV$3,D$3,$H13:$XCV13)</f>
        <v>540000</v>
      </c>
      <c r="E13" s="86">
        <f t="shared" si="108"/>
        <v>50000</v>
      </c>
      <c r="F13" s="86">
        <f t="shared" si="15"/>
        <v>-490000</v>
      </c>
      <c r="G13" s="87">
        <f t="shared" si="16"/>
        <v>-0.9074074074</v>
      </c>
      <c r="H13" s="71">
        <v>45000.0</v>
      </c>
      <c r="I13" s="72">
        <v>50000.0</v>
      </c>
      <c r="J13" s="86">
        <f t="shared" si="109"/>
        <v>5000</v>
      </c>
      <c r="K13" s="113">
        <f t="shared" si="19"/>
        <v>0.1111111111</v>
      </c>
      <c r="L13" s="61"/>
      <c r="M13" s="71">
        <v>45000.0</v>
      </c>
      <c r="N13" s="72"/>
      <c r="O13" s="86" t="str">
        <f t="shared" si="110"/>
        <v/>
      </c>
      <c r="P13" s="113">
        <f t="shared" si="22"/>
        <v>0</v>
      </c>
      <c r="Q13" s="61"/>
      <c r="R13" s="71">
        <v>45000.0</v>
      </c>
      <c r="S13" s="72"/>
      <c r="T13" s="86" t="str">
        <f t="shared" si="111"/>
        <v/>
      </c>
      <c r="U13" s="113">
        <f t="shared" si="25"/>
        <v>0</v>
      </c>
      <c r="V13" s="61"/>
      <c r="W13" s="71">
        <v>45000.0</v>
      </c>
      <c r="X13" s="72"/>
      <c r="Y13" s="86" t="str">
        <f t="shared" si="112"/>
        <v/>
      </c>
      <c r="Z13" s="113">
        <f t="shared" si="28"/>
        <v>0</v>
      </c>
      <c r="AA13" s="61"/>
      <c r="AB13" s="71">
        <v>45000.0</v>
      </c>
      <c r="AC13" s="72"/>
      <c r="AD13" s="86" t="str">
        <f t="shared" si="113"/>
        <v/>
      </c>
      <c r="AE13" s="113">
        <f t="shared" si="31"/>
        <v>0</v>
      </c>
      <c r="AF13" s="61"/>
      <c r="AG13" s="71">
        <v>45000.0</v>
      </c>
      <c r="AH13" s="72"/>
      <c r="AI13" s="86" t="str">
        <f t="shared" si="114"/>
        <v/>
      </c>
      <c r="AJ13" s="113">
        <f t="shared" si="34"/>
        <v>0</v>
      </c>
      <c r="AK13" s="61"/>
      <c r="AL13" s="71">
        <v>45000.0</v>
      </c>
      <c r="AM13" s="72"/>
      <c r="AN13" s="86" t="str">
        <f t="shared" si="115"/>
        <v/>
      </c>
      <c r="AO13" s="113">
        <f t="shared" si="37"/>
        <v>0</v>
      </c>
      <c r="AP13" s="61"/>
      <c r="AQ13" s="71">
        <v>45000.0</v>
      </c>
      <c r="AR13" s="72"/>
      <c r="AS13" s="86" t="str">
        <f t="shared" si="116"/>
        <v/>
      </c>
      <c r="AT13" s="113">
        <f t="shared" si="40"/>
        <v>0</v>
      </c>
      <c r="AU13" s="61"/>
      <c r="AV13" s="71">
        <v>45000.0</v>
      </c>
      <c r="AW13" s="72"/>
      <c r="AX13" s="86" t="str">
        <f t="shared" si="117"/>
        <v/>
      </c>
      <c r="AY13" s="113">
        <f t="shared" si="43"/>
        <v>0</v>
      </c>
      <c r="AZ13" s="61"/>
      <c r="BA13" s="71">
        <v>45000.0</v>
      </c>
      <c r="BB13" s="72"/>
      <c r="BC13" s="86" t="str">
        <f t="shared" si="118"/>
        <v/>
      </c>
      <c r="BD13" s="113">
        <f t="shared" si="46"/>
        <v>0</v>
      </c>
      <c r="BE13" s="61"/>
      <c r="BF13" s="71">
        <v>45000.0</v>
      </c>
      <c r="BG13" s="72"/>
      <c r="BH13" s="86" t="str">
        <f t="shared" si="119"/>
        <v/>
      </c>
      <c r="BI13" s="113">
        <f t="shared" si="49"/>
        <v>0</v>
      </c>
      <c r="BJ13" s="61"/>
      <c r="BK13" s="71">
        <v>45000.0</v>
      </c>
      <c r="BL13" s="72"/>
      <c r="BM13" s="86" t="str">
        <f t="shared" si="120"/>
        <v/>
      </c>
      <c r="BN13" s="113">
        <f t="shared" si="52"/>
        <v>0</v>
      </c>
      <c r="BO13" s="61"/>
    </row>
    <row r="14" ht="14.25" customHeight="1">
      <c r="B14" s="97" t="s">
        <v>42</v>
      </c>
      <c r="C14" s="54" t="s">
        <v>37</v>
      </c>
      <c r="D14" s="98">
        <f t="shared" ref="D14:E14" si="121">SUMIF($H$3:$XCV$3,D$3,$H14:$XCV14)</f>
        <v>180000</v>
      </c>
      <c r="E14" s="88">
        <f t="shared" si="121"/>
        <v>18000</v>
      </c>
      <c r="F14" s="88">
        <f t="shared" si="15"/>
        <v>-162000</v>
      </c>
      <c r="G14" s="99">
        <f t="shared" si="16"/>
        <v>-0.9</v>
      </c>
      <c r="H14" s="71">
        <v>15000.0</v>
      </c>
      <c r="I14" s="72">
        <v>18000.0</v>
      </c>
      <c r="J14" s="88">
        <f t="shared" si="109"/>
        <v>3000</v>
      </c>
      <c r="K14" s="89">
        <f t="shared" si="19"/>
        <v>0.2</v>
      </c>
      <c r="L14" s="61"/>
      <c r="M14" s="71">
        <v>15000.0</v>
      </c>
      <c r="N14" s="72"/>
      <c r="O14" s="88" t="str">
        <f t="shared" si="110"/>
        <v/>
      </c>
      <c r="P14" s="89">
        <f t="shared" si="22"/>
        <v>0</v>
      </c>
      <c r="Q14" s="61"/>
      <c r="R14" s="71">
        <v>15000.0</v>
      </c>
      <c r="S14" s="72"/>
      <c r="T14" s="88" t="str">
        <f t="shared" si="111"/>
        <v/>
      </c>
      <c r="U14" s="89">
        <f t="shared" si="25"/>
        <v>0</v>
      </c>
      <c r="V14" s="61"/>
      <c r="W14" s="71">
        <v>15000.0</v>
      </c>
      <c r="X14" s="72"/>
      <c r="Y14" s="88" t="str">
        <f t="shared" si="112"/>
        <v/>
      </c>
      <c r="Z14" s="89">
        <f t="shared" si="28"/>
        <v>0</v>
      </c>
      <c r="AA14" s="61"/>
      <c r="AB14" s="71">
        <v>15000.0</v>
      </c>
      <c r="AC14" s="72"/>
      <c r="AD14" s="88" t="str">
        <f t="shared" si="113"/>
        <v/>
      </c>
      <c r="AE14" s="89">
        <f t="shared" si="31"/>
        <v>0</v>
      </c>
      <c r="AF14" s="61"/>
      <c r="AG14" s="71">
        <v>15000.0</v>
      </c>
      <c r="AH14" s="72"/>
      <c r="AI14" s="88" t="str">
        <f t="shared" si="114"/>
        <v/>
      </c>
      <c r="AJ14" s="89">
        <f t="shared" si="34"/>
        <v>0</v>
      </c>
      <c r="AK14" s="61"/>
      <c r="AL14" s="71">
        <v>15000.0</v>
      </c>
      <c r="AM14" s="72"/>
      <c r="AN14" s="88" t="str">
        <f t="shared" si="115"/>
        <v/>
      </c>
      <c r="AO14" s="89">
        <f t="shared" si="37"/>
        <v>0</v>
      </c>
      <c r="AP14" s="61"/>
      <c r="AQ14" s="71">
        <v>15000.0</v>
      </c>
      <c r="AR14" s="72"/>
      <c r="AS14" s="88" t="str">
        <f t="shared" si="116"/>
        <v/>
      </c>
      <c r="AT14" s="89">
        <f t="shared" si="40"/>
        <v>0</v>
      </c>
      <c r="AU14" s="61"/>
      <c r="AV14" s="71">
        <v>15000.0</v>
      </c>
      <c r="AW14" s="72"/>
      <c r="AX14" s="88" t="str">
        <f t="shared" si="117"/>
        <v/>
      </c>
      <c r="AY14" s="89">
        <f t="shared" si="43"/>
        <v>0</v>
      </c>
      <c r="AZ14" s="61"/>
      <c r="BA14" s="71">
        <v>15000.0</v>
      </c>
      <c r="BB14" s="72"/>
      <c r="BC14" s="88" t="str">
        <f t="shared" si="118"/>
        <v/>
      </c>
      <c r="BD14" s="89">
        <f t="shared" si="46"/>
        <v>0</v>
      </c>
      <c r="BE14" s="61"/>
      <c r="BF14" s="71">
        <v>15000.0</v>
      </c>
      <c r="BG14" s="72"/>
      <c r="BH14" s="88" t="str">
        <f t="shared" si="119"/>
        <v/>
      </c>
      <c r="BI14" s="89">
        <f t="shared" si="49"/>
        <v>0</v>
      </c>
      <c r="BJ14" s="61"/>
      <c r="BK14" s="71">
        <v>15000.0</v>
      </c>
      <c r="BL14" s="72"/>
      <c r="BM14" s="88" t="str">
        <f t="shared" si="120"/>
        <v/>
      </c>
      <c r="BN14" s="89">
        <f t="shared" si="52"/>
        <v>0</v>
      </c>
      <c r="BO14" s="61"/>
    </row>
    <row r="15" ht="14.25" customHeight="1">
      <c r="A15" s="100"/>
      <c r="B15" s="100" t="s">
        <v>45</v>
      </c>
      <c r="C15" s="101"/>
      <c r="D15" s="102">
        <f t="shared" ref="D15:E15" si="122">IFERROR(D14/D13,)</f>
        <v>0.3333333333</v>
      </c>
      <c r="E15" s="103">
        <f t="shared" si="122"/>
        <v>0.36</v>
      </c>
      <c r="F15" s="103">
        <f t="shared" si="15"/>
        <v>0.02666666667</v>
      </c>
      <c r="G15" s="104">
        <f t="shared" si="16"/>
        <v>0.08</v>
      </c>
      <c r="H15" s="102">
        <f t="shared" ref="H15:I15" si="123">IFERROR(H14/H13,)</f>
        <v>0.3333333333</v>
      </c>
      <c r="I15" s="103">
        <f t="shared" si="123"/>
        <v>0.36</v>
      </c>
      <c r="J15" s="103">
        <f>I15-H15</f>
        <v>0.02666666667</v>
      </c>
      <c r="K15" s="103">
        <f t="shared" si="19"/>
        <v>0.08</v>
      </c>
      <c r="L15" s="96"/>
      <c r="M15" s="102">
        <f t="shared" ref="M15:N15" si="124">IFERROR(M14/M13,)</f>
        <v>0.3333333333</v>
      </c>
      <c r="N15" s="103" t="str">
        <f t="shared" si="124"/>
        <v/>
      </c>
      <c r="O15" s="103">
        <f>N15-M15</f>
        <v>-0.3333333333</v>
      </c>
      <c r="P15" s="103">
        <f t="shared" si="22"/>
        <v>-1</v>
      </c>
      <c r="Q15" s="96"/>
      <c r="R15" s="102">
        <f t="shared" ref="R15:S15" si="125">IFERROR(R14/R13,)</f>
        <v>0.3333333333</v>
      </c>
      <c r="S15" s="103" t="str">
        <f t="shared" si="125"/>
        <v/>
      </c>
      <c r="T15" s="103">
        <f>S15-R15</f>
        <v>-0.3333333333</v>
      </c>
      <c r="U15" s="103">
        <f t="shared" si="25"/>
        <v>-1</v>
      </c>
      <c r="V15" s="96"/>
      <c r="W15" s="102">
        <f t="shared" ref="W15:X15" si="126">IFERROR(W14/W13,)</f>
        <v>0.3333333333</v>
      </c>
      <c r="X15" s="103" t="str">
        <f t="shared" si="126"/>
        <v/>
      </c>
      <c r="Y15" s="103">
        <f>X15-W15</f>
        <v>-0.3333333333</v>
      </c>
      <c r="Z15" s="103">
        <f t="shared" si="28"/>
        <v>-1</v>
      </c>
      <c r="AA15" s="96"/>
      <c r="AB15" s="102">
        <f t="shared" ref="AB15:AC15" si="127">IFERROR(AB14/AB13,)</f>
        <v>0.3333333333</v>
      </c>
      <c r="AC15" s="103" t="str">
        <f t="shared" si="127"/>
        <v/>
      </c>
      <c r="AD15" s="103">
        <f>AC15-AB15</f>
        <v>-0.3333333333</v>
      </c>
      <c r="AE15" s="103">
        <f t="shared" si="31"/>
        <v>-1</v>
      </c>
      <c r="AF15" s="96"/>
      <c r="AG15" s="102">
        <f t="shared" ref="AG15:AH15" si="128">IFERROR(AG14/AG13,)</f>
        <v>0.3333333333</v>
      </c>
      <c r="AH15" s="103" t="str">
        <f t="shared" si="128"/>
        <v/>
      </c>
      <c r="AI15" s="103">
        <f>AH15-AG15</f>
        <v>-0.3333333333</v>
      </c>
      <c r="AJ15" s="103">
        <f t="shared" si="34"/>
        <v>-1</v>
      </c>
      <c r="AK15" s="96"/>
      <c r="AL15" s="102">
        <f t="shared" ref="AL15:AM15" si="129">IFERROR(AL14/AL13,)</f>
        <v>0.3333333333</v>
      </c>
      <c r="AM15" s="103" t="str">
        <f t="shared" si="129"/>
        <v/>
      </c>
      <c r="AN15" s="103">
        <f>AM15-AL15</f>
        <v>-0.3333333333</v>
      </c>
      <c r="AO15" s="103">
        <f t="shared" si="37"/>
        <v>-1</v>
      </c>
      <c r="AP15" s="96"/>
      <c r="AQ15" s="102">
        <f t="shared" ref="AQ15:AR15" si="130">IFERROR(AQ14/AQ13,)</f>
        <v>0.3333333333</v>
      </c>
      <c r="AR15" s="103" t="str">
        <f t="shared" si="130"/>
        <v/>
      </c>
      <c r="AS15" s="103">
        <f>AR15-AQ15</f>
        <v>-0.3333333333</v>
      </c>
      <c r="AT15" s="103">
        <f t="shared" si="40"/>
        <v>-1</v>
      </c>
      <c r="AU15" s="96"/>
      <c r="AV15" s="102">
        <f t="shared" ref="AV15:AW15" si="131">IFERROR(AV14/AV13,)</f>
        <v>0.3333333333</v>
      </c>
      <c r="AW15" s="103" t="str">
        <f t="shared" si="131"/>
        <v/>
      </c>
      <c r="AX15" s="103">
        <f>AW15-AV15</f>
        <v>-0.3333333333</v>
      </c>
      <c r="AY15" s="103">
        <f t="shared" si="43"/>
        <v>-1</v>
      </c>
      <c r="AZ15" s="96"/>
      <c r="BA15" s="102">
        <f t="shared" ref="BA15:BB15" si="132">IFERROR(BA14/BA13,)</f>
        <v>0.3333333333</v>
      </c>
      <c r="BB15" s="103" t="str">
        <f t="shared" si="132"/>
        <v/>
      </c>
      <c r="BC15" s="103">
        <f>BB15-BA15</f>
        <v>-0.3333333333</v>
      </c>
      <c r="BD15" s="103">
        <f t="shared" si="46"/>
        <v>-1</v>
      </c>
      <c r="BE15" s="96"/>
      <c r="BF15" s="102">
        <f t="shared" ref="BF15:BG15" si="133">IFERROR(BF14/BF13,)</f>
        <v>0.3333333333</v>
      </c>
      <c r="BG15" s="103" t="str">
        <f t="shared" si="133"/>
        <v/>
      </c>
      <c r="BH15" s="103">
        <f>BG15-BF15</f>
        <v>-0.3333333333</v>
      </c>
      <c r="BI15" s="103">
        <f t="shared" si="49"/>
        <v>-1</v>
      </c>
      <c r="BJ15" s="96"/>
      <c r="BK15" s="102">
        <f t="shared" ref="BK15:BL15" si="134">IFERROR(BK14/BK13,)</f>
        <v>0.3333333333</v>
      </c>
      <c r="BL15" s="103" t="str">
        <f t="shared" si="134"/>
        <v/>
      </c>
      <c r="BM15" s="103">
        <f>BL15-BK15</f>
        <v>-0.3333333333</v>
      </c>
      <c r="BN15" s="103">
        <f t="shared" si="52"/>
        <v>-1</v>
      </c>
      <c r="BO15" s="96"/>
    </row>
    <row r="16" ht="14.25" customHeight="1">
      <c r="A16" s="26"/>
      <c r="B16" s="26" t="s">
        <v>32</v>
      </c>
      <c r="C16" s="54" t="s">
        <v>26</v>
      </c>
      <c r="D16" s="85">
        <f t="shared" ref="D16:E16" si="135">SUMIF($H$3:$XCV$3,D$3,$H16:$XCV16)</f>
        <v>243000</v>
      </c>
      <c r="E16" s="86">
        <f t="shared" si="135"/>
        <v>12000</v>
      </c>
      <c r="F16" s="86">
        <f t="shared" si="15"/>
        <v>-231000</v>
      </c>
      <c r="G16" s="87">
        <f t="shared" si="16"/>
        <v>-0.950617284</v>
      </c>
      <c r="H16" s="71">
        <v>23000.0</v>
      </c>
      <c r="I16" s="72">
        <v>12000.0</v>
      </c>
      <c r="J16" s="88">
        <f t="shared" ref="J16:J18" si="137">IF(I16&lt;&gt;0,I16-H16,)</f>
        <v>-11000</v>
      </c>
      <c r="K16" s="89">
        <f t="shared" si="19"/>
        <v>-0.4782608696</v>
      </c>
      <c r="L16" s="61"/>
      <c r="M16" s="71">
        <v>20000.0</v>
      </c>
      <c r="N16" s="72"/>
      <c r="O16" s="88" t="str">
        <f t="shared" ref="O16:O18" si="138">IF(N16&lt;&gt;0,N16-M16,)</f>
        <v/>
      </c>
      <c r="P16" s="89">
        <f t="shared" si="22"/>
        <v>0</v>
      </c>
      <c r="Q16" s="61"/>
      <c r="R16" s="71">
        <v>20000.0</v>
      </c>
      <c r="S16" s="72"/>
      <c r="T16" s="88" t="str">
        <f t="shared" ref="T16:T18" si="139">IF(S16&lt;&gt;0,S16-R16,)</f>
        <v/>
      </c>
      <c r="U16" s="89">
        <f t="shared" si="25"/>
        <v>0</v>
      </c>
      <c r="V16" s="61"/>
      <c r="W16" s="71">
        <v>20000.0</v>
      </c>
      <c r="X16" s="72"/>
      <c r="Y16" s="88" t="str">
        <f t="shared" ref="Y16:Y18" si="140">IF(X16&lt;&gt;0,X16-W16,)</f>
        <v/>
      </c>
      <c r="Z16" s="89">
        <f t="shared" si="28"/>
        <v>0</v>
      </c>
      <c r="AA16" s="61"/>
      <c r="AB16" s="71">
        <v>20000.0</v>
      </c>
      <c r="AC16" s="72"/>
      <c r="AD16" s="88" t="str">
        <f t="shared" ref="AD16:AD18" si="141">IF(AC16&lt;&gt;0,AC16-AB16,)</f>
        <v/>
      </c>
      <c r="AE16" s="89">
        <f t="shared" si="31"/>
        <v>0</v>
      </c>
      <c r="AF16" s="61"/>
      <c r="AG16" s="71">
        <v>20000.0</v>
      </c>
      <c r="AH16" s="72"/>
      <c r="AI16" s="88" t="str">
        <f t="shared" ref="AI16:AI18" si="142">IF(AH16&lt;&gt;0,AH16-AG16,)</f>
        <v/>
      </c>
      <c r="AJ16" s="89">
        <f t="shared" si="34"/>
        <v>0</v>
      </c>
      <c r="AK16" s="61"/>
      <c r="AL16" s="71">
        <v>20000.0</v>
      </c>
      <c r="AM16" s="72"/>
      <c r="AN16" s="88" t="str">
        <f t="shared" ref="AN16:AN18" si="143">IF(AM16&lt;&gt;0,AM16-AL16,)</f>
        <v/>
      </c>
      <c r="AO16" s="89">
        <f t="shared" si="37"/>
        <v>0</v>
      </c>
      <c r="AP16" s="61"/>
      <c r="AQ16" s="71">
        <v>20000.0</v>
      </c>
      <c r="AR16" s="72"/>
      <c r="AS16" s="88" t="str">
        <f t="shared" ref="AS16:AS18" si="144">IF(AR16&lt;&gt;0,AR16-AQ16,)</f>
        <v/>
      </c>
      <c r="AT16" s="89">
        <f t="shared" si="40"/>
        <v>0</v>
      </c>
      <c r="AU16" s="61"/>
      <c r="AV16" s="71">
        <v>20000.0</v>
      </c>
      <c r="AW16" s="72"/>
      <c r="AX16" s="88" t="str">
        <f t="shared" ref="AX16:AX18" si="145">IF(AW16&lt;&gt;0,AW16-AV16,)</f>
        <v/>
      </c>
      <c r="AY16" s="89">
        <f t="shared" si="43"/>
        <v>0</v>
      </c>
      <c r="AZ16" s="61"/>
      <c r="BA16" s="71">
        <v>20000.0</v>
      </c>
      <c r="BB16" s="72"/>
      <c r="BC16" s="88" t="str">
        <f t="shared" ref="BC16:BC18" si="146">IF(BB16&lt;&gt;0,BB16-BA16,)</f>
        <v/>
      </c>
      <c r="BD16" s="89">
        <f t="shared" si="46"/>
        <v>0</v>
      </c>
      <c r="BE16" s="61"/>
      <c r="BF16" s="71">
        <v>20000.0</v>
      </c>
      <c r="BG16" s="72"/>
      <c r="BH16" s="88" t="str">
        <f t="shared" ref="BH16:BH18" si="147">IF(BG16&lt;&gt;0,BG16-BF16,)</f>
        <v/>
      </c>
      <c r="BI16" s="89">
        <f t="shared" si="49"/>
        <v>0</v>
      </c>
      <c r="BJ16" s="61"/>
      <c r="BK16" s="71">
        <v>20000.0</v>
      </c>
      <c r="BL16" s="72"/>
      <c r="BM16" s="88" t="str">
        <f t="shared" ref="BM16:BM18" si="148">IF(BL16&lt;&gt;0,BL16-BK16,)</f>
        <v/>
      </c>
      <c r="BN16" s="89">
        <f t="shared" si="52"/>
        <v>0</v>
      </c>
      <c r="BO16" s="61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</row>
    <row r="17" ht="14.25" customHeight="1">
      <c r="A17" s="97" t="s">
        <v>47</v>
      </c>
      <c r="B17" s="97" t="s">
        <v>38</v>
      </c>
      <c r="C17" s="54" t="s">
        <v>37</v>
      </c>
      <c r="D17" s="85">
        <f t="shared" ref="D17:E17" si="136">SUMIF($H$3:$XCV$3,D$3,$H17:$XCV17)</f>
        <v>240000</v>
      </c>
      <c r="E17" s="86">
        <f t="shared" si="136"/>
        <v>10000</v>
      </c>
      <c r="F17" s="86">
        <f t="shared" si="15"/>
        <v>-230000</v>
      </c>
      <c r="G17" s="87">
        <f t="shared" si="16"/>
        <v>-0.9583333333</v>
      </c>
      <c r="H17" s="71">
        <v>20000.0</v>
      </c>
      <c r="I17" s="72">
        <v>10000.0</v>
      </c>
      <c r="J17" s="88">
        <f t="shared" si="137"/>
        <v>-10000</v>
      </c>
      <c r="K17" s="89">
        <f t="shared" si="19"/>
        <v>-0.5</v>
      </c>
      <c r="L17" s="61"/>
      <c r="M17" s="71">
        <v>20000.0</v>
      </c>
      <c r="N17" s="72"/>
      <c r="O17" s="88" t="str">
        <f t="shared" si="138"/>
        <v/>
      </c>
      <c r="P17" s="89">
        <f t="shared" si="22"/>
        <v>0</v>
      </c>
      <c r="Q17" s="61"/>
      <c r="R17" s="71">
        <v>20000.0</v>
      </c>
      <c r="S17" s="72"/>
      <c r="T17" s="88" t="str">
        <f t="shared" si="139"/>
        <v/>
      </c>
      <c r="U17" s="89">
        <f t="shared" si="25"/>
        <v>0</v>
      </c>
      <c r="V17" s="61"/>
      <c r="W17" s="71">
        <v>20000.0</v>
      </c>
      <c r="X17" s="72"/>
      <c r="Y17" s="88" t="str">
        <f t="shared" si="140"/>
        <v/>
      </c>
      <c r="Z17" s="89">
        <f t="shared" si="28"/>
        <v>0</v>
      </c>
      <c r="AA17" s="61"/>
      <c r="AB17" s="71">
        <v>20000.0</v>
      </c>
      <c r="AC17" s="72"/>
      <c r="AD17" s="88" t="str">
        <f t="shared" si="141"/>
        <v/>
      </c>
      <c r="AE17" s="89">
        <f t="shared" si="31"/>
        <v>0</v>
      </c>
      <c r="AF17" s="61"/>
      <c r="AG17" s="71">
        <v>20000.0</v>
      </c>
      <c r="AH17" s="72"/>
      <c r="AI17" s="88" t="str">
        <f t="shared" si="142"/>
        <v/>
      </c>
      <c r="AJ17" s="89">
        <f t="shared" si="34"/>
        <v>0</v>
      </c>
      <c r="AK17" s="61"/>
      <c r="AL17" s="71">
        <v>20000.0</v>
      </c>
      <c r="AM17" s="72"/>
      <c r="AN17" s="88" t="str">
        <f t="shared" si="143"/>
        <v/>
      </c>
      <c r="AO17" s="89">
        <f t="shared" si="37"/>
        <v>0</v>
      </c>
      <c r="AP17" s="61"/>
      <c r="AQ17" s="71">
        <v>20000.0</v>
      </c>
      <c r="AR17" s="72"/>
      <c r="AS17" s="88" t="str">
        <f t="shared" si="144"/>
        <v/>
      </c>
      <c r="AT17" s="89">
        <f t="shared" si="40"/>
        <v>0</v>
      </c>
      <c r="AU17" s="61"/>
      <c r="AV17" s="71">
        <v>20000.0</v>
      </c>
      <c r="AW17" s="72"/>
      <c r="AX17" s="88" t="str">
        <f t="shared" si="145"/>
        <v/>
      </c>
      <c r="AY17" s="89">
        <f t="shared" si="43"/>
        <v>0</v>
      </c>
      <c r="AZ17" s="61"/>
      <c r="BA17" s="71">
        <v>20000.0</v>
      </c>
      <c r="BB17" s="72"/>
      <c r="BC17" s="88" t="str">
        <f t="shared" si="146"/>
        <v/>
      </c>
      <c r="BD17" s="89">
        <f t="shared" si="46"/>
        <v>0</v>
      </c>
      <c r="BE17" s="61"/>
      <c r="BF17" s="71">
        <v>20000.0</v>
      </c>
      <c r="BG17" s="72"/>
      <c r="BH17" s="88" t="str">
        <f t="shared" si="147"/>
        <v/>
      </c>
      <c r="BI17" s="89">
        <f t="shared" si="49"/>
        <v>0</v>
      </c>
      <c r="BJ17" s="61"/>
      <c r="BK17" s="71">
        <v>20000.0</v>
      </c>
      <c r="BL17" s="72"/>
      <c r="BM17" s="88" t="str">
        <f t="shared" si="148"/>
        <v/>
      </c>
      <c r="BN17" s="89">
        <f t="shared" si="52"/>
        <v>0</v>
      </c>
      <c r="BO17" s="61"/>
    </row>
    <row r="18" ht="14.25" customHeight="1">
      <c r="B18" s="97" t="s">
        <v>42</v>
      </c>
      <c r="C18" s="54" t="s">
        <v>37</v>
      </c>
      <c r="D18" s="98">
        <f t="shared" ref="D18:E18" si="149">SUMIF($H$3:$XCV$3,D$3,$H18:$XCV18)</f>
        <v>60000</v>
      </c>
      <c r="E18" s="88">
        <f t="shared" si="149"/>
        <v>2000</v>
      </c>
      <c r="F18" s="88">
        <f t="shared" si="15"/>
        <v>-58000</v>
      </c>
      <c r="G18" s="99">
        <f t="shared" si="16"/>
        <v>-0.9666666667</v>
      </c>
      <c r="H18" s="71">
        <v>5000.0</v>
      </c>
      <c r="I18" s="72">
        <v>2000.0</v>
      </c>
      <c r="J18" s="88">
        <f t="shared" si="137"/>
        <v>-3000</v>
      </c>
      <c r="K18" s="89">
        <f t="shared" si="19"/>
        <v>-0.6</v>
      </c>
      <c r="L18" s="61"/>
      <c r="M18" s="71">
        <v>5000.0</v>
      </c>
      <c r="N18" s="72"/>
      <c r="O18" s="88" t="str">
        <f t="shared" si="138"/>
        <v/>
      </c>
      <c r="P18" s="89">
        <f t="shared" si="22"/>
        <v>0</v>
      </c>
      <c r="Q18" s="61"/>
      <c r="R18" s="71">
        <v>5000.0</v>
      </c>
      <c r="S18" s="72"/>
      <c r="T18" s="88" t="str">
        <f t="shared" si="139"/>
        <v/>
      </c>
      <c r="U18" s="89">
        <f t="shared" si="25"/>
        <v>0</v>
      </c>
      <c r="V18" s="61"/>
      <c r="W18" s="71">
        <v>5000.0</v>
      </c>
      <c r="X18" s="72"/>
      <c r="Y18" s="88" t="str">
        <f t="shared" si="140"/>
        <v/>
      </c>
      <c r="Z18" s="89">
        <f t="shared" si="28"/>
        <v>0</v>
      </c>
      <c r="AA18" s="61"/>
      <c r="AB18" s="71">
        <v>5000.0</v>
      </c>
      <c r="AC18" s="72"/>
      <c r="AD18" s="88" t="str">
        <f t="shared" si="141"/>
        <v/>
      </c>
      <c r="AE18" s="89">
        <f t="shared" si="31"/>
        <v>0</v>
      </c>
      <c r="AF18" s="61"/>
      <c r="AG18" s="71">
        <v>5000.0</v>
      </c>
      <c r="AH18" s="72"/>
      <c r="AI18" s="88" t="str">
        <f t="shared" si="142"/>
        <v/>
      </c>
      <c r="AJ18" s="89">
        <f t="shared" si="34"/>
        <v>0</v>
      </c>
      <c r="AK18" s="61"/>
      <c r="AL18" s="71">
        <v>5000.0</v>
      </c>
      <c r="AM18" s="72"/>
      <c r="AN18" s="88" t="str">
        <f t="shared" si="143"/>
        <v/>
      </c>
      <c r="AO18" s="89">
        <f t="shared" si="37"/>
        <v>0</v>
      </c>
      <c r="AP18" s="61"/>
      <c r="AQ18" s="71">
        <v>5000.0</v>
      </c>
      <c r="AR18" s="72"/>
      <c r="AS18" s="88" t="str">
        <f t="shared" si="144"/>
        <v/>
      </c>
      <c r="AT18" s="89">
        <f t="shared" si="40"/>
        <v>0</v>
      </c>
      <c r="AU18" s="61"/>
      <c r="AV18" s="71">
        <v>5000.0</v>
      </c>
      <c r="AW18" s="72"/>
      <c r="AX18" s="88" t="str">
        <f t="shared" si="145"/>
        <v/>
      </c>
      <c r="AY18" s="89">
        <f t="shared" si="43"/>
        <v>0</v>
      </c>
      <c r="AZ18" s="61"/>
      <c r="BA18" s="71">
        <v>5000.0</v>
      </c>
      <c r="BB18" s="72"/>
      <c r="BC18" s="88" t="str">
        <f t="shared" si="146"/>
        <v/>
      </c>
      <c r="BD18" s="89">
        <f t="shared" si="46"/>
        <v>0</v>
      </c>
      <c r="BE18" s="61"/>
      <c r="BF18" s="71">
        <v>5000.0</v>
      </c>
      <c r="BG18" s="72"/>
      <c r="BH18" s="88" t="str">
        <f t="shared" si="147"/>
        <v/>
      </c>
      <c r="BI18" s="89">
        <f t="shared" si="49"/>
        <v>0</v>
      </c>
      <c r="BJ18" s="61"/>
      <c r="BK18" s="71">
        <v>5000.0</v>
      </c>
      <c r="BL18" s="72"/>
      <c r="BM18" s="88" t="str">
        <f t="shared" si="148"/>
        <v/>
      </c>
      <c r="BN18" s="89">
        <f t="shared" si="52"/>
        <v>0</v>
      </c>
      <c r="BO18" s="61"/>
    </row>
    <row r="19" ht="14.25" customHeight="1">
      <c r="A19" s="100"/>
      <c r="B19" s="100" t="s">
        <v>45</v>
      </c>
      <c r="C19" s="101"/>
      <c r="D19" s="102">
        <f t="shared" ref="D19:E19" si="150">IFERROR(D18/D17,)</f>
        <v>0.25</v>
      </c>
      <c r="E19" s="103">
        <f t="shared" si="150"/>
        <v>0.2</v>
      </c>
      <c r="F19" s="103">
        <f t="shared" si="15"/>
        <v>-0.05</v>
      </c>
      <c r="G19" s="104">
        <f t="shared" si="16"/>
        <v>-0.2</v>
      </c>
      <c r="H19" s="102">
        <f t="shared" ref="H19:I19" si="151">IFERROR(H18/H17,)</f>
        <v>0.25</v>
      </c>
      <c r="I19" s="103">
        <f t="shared" si="151"/>
        <v>0.2</v>
      </c>
      <c r="J19" s="103">
        <f>I19-H19</f>
        <v>-0.05</v>
      </c>
      <c r="K19" s="103">
        <f t="shared" si="19"/>
        <v>-0.2</v>
      </c>
      <c r="L19" s="96"/>
      <c r="M19" s="102">
        <f t="shared" ref="M19:N19" si="152">IFERROR(M18/M17,)</f>
        <v>0.25</v>
      </c>
      <c r="N19" s="103" t="str">
        <f t="shared" si="152"/>
        <v/>
      </c>
      <c r="O19" s="103">
        <f>N19-M19</f>
        <v>-0.25</v>
      </c>
      <c r="P19" s="103">
        <f t="shared" si="22"/>
        <v>-1</v>
      </c>
      <c r="Q19" s="96"/>
      <c r="R19" s="102">
        <f t="shared" ref="R19:S19" si="153">IFERROR(R18/R17,)</f>
        <v>0.25</v>
      </c>
      <c r="S19" s="103" t="str">
        <f t="shared" si="153"/>
        <v/>
      </c>
      <c r="T19" s="103">
        <f>S19-R19</f>
        <v>-0.25</v>
      </c>
      <c r="U19" s="103">
        <f t="shared" si="25"/>
        <v>-1</v>
      </c>
      <c r="V19" s="96"/>
      <c r="W19" s="102">
        <f t="shared" ref="W19:X19" si="154">IFERROR(W18/W17,)</f>
        <v>0.25</v>
      </c>
      <c r="X19" s="103" t="str">
        <f t="shared" si="154"/>
        <v/>
      </c>
      <c r="Y19" s="103">
        <f>X19-W19</f>
        <v>-0.25</v>
      </c>
      <c r="Z19" s="103">
        <f t="shared" si="28"/>
        <v>-1</v>
      </c>
      <c r="AA19" s="96"/>
      <c r="AB19" s="102">
        <f t="shared" ref="AB19:AC19" si="155">IFERROR(AB18/AB17,)</f>
        <v>0.25</v>
      </c>
      <c r="AC19" s="103" t="str">
        <f t="shared" si="155"/>
        <v/>
      </c>
      <c r="AD19" s="103">
        <f>AC19-AB19</f>
        <v>-0.25</v>
      </c>
      <c r="AE19" s="103">
        <f t="shared" si="31"/>
        <v>-1</v>
      </c>
      <c r="AF19" s="96"/>
      <c r="AG19" s="102">
        <f t="shared" ref="AG19:AH19" si="156">IFERROR(AG18/AG17,)</f>
        <v>0.25</v>
      </c>
      <c r="AH19" s="103" t="str">
        <f t="shared" si="156"/>
        <v/>
      </c>
      <c r="AI19" s="103">
        <f>AH19-AG19</f>
        <v>-0.25</v>
      </c>
      <c r="AJ19" s="103">
        <f t="shared" si="34"/>
        <v>-1</v>
      </c>
      <c r="AK19" s="96"/>
      <c r="AL19" s="102">
        <f t="shared" ref="AL19:AM19" si="157">IFERROR(AL18/AL17,)</f>
        <v>0.25</v>
      </c>
      <c r="AM19" s="103" t="str">
        <f t="shared" si="157"/>
        <v/>
      </c>
      <c r="AN19" s="103">
        <f>AM19-AL19</f>
        <v>-0.25</v>
      </c>
      <c r="AO19" s="103">
        <f t="shared" si="37"/>
        <v>-1</v>
      </c>
      <c r="AP19" s="96"/>
      <c r="AQ19" s="102">
        <f t="shared" ref="AQ19:AR19" si="158">IFERROR(AQ18/AQ17,)</f>
        <v>0.25</v>
      </c>
      <c r="AR19" s="103" t="str">
        <f t="shared" si="158"/>
        <v/>
      </c>
      <c r="AS19" s="103">
        <f>AR19-AQ19</f>
        <v>-0.25</v>
      </c>
      <c r="AT19" s="103">
        <f t="shared" si="40"/>
        <v>-1</v>
      </c>
      <c r="AU19" s="96"/>
      <c r="AV19" s="102">
        <f t="shared" ref="AV19:AW19" si="159">IFERROR(AV18/AV17,)</f>
        <v>0.25</v>
      </c>
      <c r="AW19" s="103" t="str">
        <f t="shared" si="159"/>
        <v/>
      </c>
      <c r="AX19" s="103">
        <f>AW19-AV19</f>
        <v>-0.25</v>
      </c>
      <c r="AY19" s="103">
        <f t="shared" si="43"/>
        <v>-1</v>
      </c>
      <c r="AZ19" s="96"/>
      <c r="BA19" s="102">
        <f t="shared" ref="BA19:BB19" si="160">IFERROR(BA18/BA17,)</f>
        <v>0.25</v>
      </c>
      <c r="BB19" s="103" t="str">
        <f t="shared" si="160"/>
        <v/>
      </c>
      <c r="BC19" s="103">
        <f>BB19-BA19</f>
        <v>-0.25</v>
      </c>
      <c r="BD19" s="103">
        <f t="shared" si="46"/>
        <v>-1</v>
      </c>
      <c r="BE19" s="96"/>
      <c r="BF19" s="102">
        <f t="shared" ref="BF19:BG19" si="161">IFERROR(BF18/BF17,)</f>
        <v>0.25</v>
      </c>
      <c r="BG19" s="103" t="str">
        <f t="shared" si="161"/>
        <v/>
      </c>
      <c r="BH19" s="103">
        <f>BG19-BF19</f>
        <v>-0.25</v>
      </c>
      <c r="BI19" s="103">
        <f t="shared" si="49"/>
        <v>-1</v>
      </c>
      <c r="BJ19" s="96"/>
      <c r="BK19" s="102">
        <f t="shared" ref="BK19:BL19" si="162">IFERROR(BK18/BK17,)</f>
        <v>0.25</v>
      </c>
      <c r="BL19" s="103" t="str">
        <f t="shared" si="162"/>
        <v/>
      </c>
      <c r="BM19" s="103">
        <f>BL19-BK19</f>
        <v>-0.25</v>
      </c>
      <c r="BN19" s="103">
        <f t="shared" si="52"/>
        <v>-1</v>
      </c>
      <c r="BO19" s="96"/>
    </row>
    <row r="20" ht="14.25" customHeight="1">
      <c r="A20" s="26"/>
      <c r="B20" s="26" t="s">
        <v>32</v>
      </c>
      <c r="C20" s="54" t="s">
        <v>26</v>
      </c>
      <c r="D20" s="85">
        <f t="shared" ref="D20:E20" si="163">SUMIF($H$3:$XCV$3,D$3,$H20:$XCV20)</f>
        <v>226700</v>
      </c>
      <c r="E20" s="86">
        <f t="shared" si="163"/>
        <v>3400</v>
      </c>
      <c r="F20" s="86">
        <f t="shared" si="15"/>
        <v>-223300</v>
      </c>
      <c r="G20" s="87">
        <f t="shared" si="16"/>
        <v>-0.9850022056</v>
      </c>
      <c r="H20" s="71">
        <v>6700.0</v>
      </c>
      <c r="I20" s="72">
        <v>3400.0</v>
      </c>
      <c r="J20" s="88">
        <f t="shared" ref="J20:J22" si="165">IF(I20&lt;&gt;0,I20-H20,)</f>
        <v>-3300</v>
      </c>
      <c r="K20" s="89">
        <f t="shared" si="19"/>
        <v>-0.4925373134</v>
      </c>
      <c r="L20" s="61"/>
      <c r="M20" s="71">
        <v>20000.0</v>
      </c>
      <c r="N20" s="72"/>
      <c r="O20" s="88" t="str">
        <f t="shared" ref="O20:O22" si="166">IF(N20&lt;&gt;0,N20-M20,)</f>
        <v/>
      </c>
      <c r="P20" s="89">
        <f t="shared" si="22"/>
        <v>0</v>
      </c>
      <c r="Q20" s="61"/>
      <c r="R20" s="71">
        <v>20000.0</v>
      </c>
      <c r="S20" s="72"/>
      <c r="T20" s="88" t="str">
        <f t="shared" ref="T20:T22" si="167">IF(S20&lt;&gt;0,S20-R20,)</f>
        <v/>
      </c>
      <c r="U20" s="89">
        <f t="shared" si="25"/>
        <v>0</v>
      </c>
      <c r="V20" s="61"/>
      <c r="W20" s="71">
        <v>20000.0</v>
      </c>
      <c r="X20" s="72"/>
      <c r="Y20" s="88" t="str">
        <f t="shared" ref="Y20:Y22" si="168">IF(X20&lt;&gt;0,X20-W20,)</f>
        <v/>
      </c>
      <c r="Z20" s="89">
        <f t="shared" si="28"/>
        <v>0</v>
      </c>
      <c r="AA20" s="61"/>
      <c r="AB20" s="71">
        <v>20000.0</v>
      </c>
      <c r="AC20" s="72"/>
      <c r="AD20" s="88" t="str">
        <f t="shared" ref="AD20:AD22" si="169">IF(AC20&lt;&gt;0,AC20-AB20,)</f>
        <v/>
      </c>
      <c r="AE20" s="89">
        <f t="shared" si="31"/>
        <v>0</v>
      </c>
      <c r="AF20" s="61"/>
      <c r="AG20" s="71">
        <v>20000.0</v>
      </c>
      <c r="AH20" s="72"/>
      <c r="AI20" s="88" t="str">
        <f t="shared" ref="AI20:AI22" si="170">IF(AH20&lt;&gt;0,AH20-AG20,)</f>
        <v/>
      </c>
      <c r="AJ20" s="89">
        <f t="shared" si="34"/>
        <v>0</v>
      </c>
      <c r="AK20" s="61"/>
      <c r="AL20" s="71">
        <v>20000.0</v>
      </c>
      <c r="AM20" s="72"/>
      <c r="AN20" s="88" t="str">
        <f t="shared" ref="AN20:AN22" si="171">IF(AM20&lt;&gt;0,AM20-AL20,)</f>
        <v/>
      </c>
      <c r="AO20" s="89">
        <f t="shared" si="37"/>
        <v>0</v>
      </c>
      <c r="AP20" s="61"/>
      <c r="AQ20" s="71">
        <v>20000.0</v>
      </c>
      <c r="AR20" s="72"/>
      <c r="AS20" s="88" t="str">
        <f t="shared" ref="AS20:AS22" si="172">IF(AR20&lt;&gt;0,AR20-AQ20,)</f>
        <v/>
      </c>
      <c r="AT20" s="89">
        <f t="shared" si="40"/>
        <v>0</v>
      </c>
      <c r="AU20" s="61"/>
      <c r="AV20" s="71">
        <v>20000.0</v>
      </c>
      <c r="AW20" s="72"/>
      <c r="AX20" s="88" t="str">
        <f t="shared" ref="AX20:AX22" si="173">IF(AW20&lt;&gt;0,AW20-AV20,)</f>
        <v/>
      </c>
      <c r="AY20" s="89">
        <f t="shared" si="43"/>
        <v>0</v>
      </c>
      <c r="AZ20" s="61"/>
      <c r="BA20" s="71">
        <v>20000.0</v>
      </c>
      <c r="BB20" s="72"/>
      <c r="BC20" s="88" t="str">
        <f t="shared" ref="BC20:BC22" si="174">IF(BB20&lt;&gt;0,BB20-BA20,)</f>
        <v/>
      </c>
      <c r="BD20" s="89">
        <f t="shared" si="46"/>
        <v>0</v>
      </c>
      <c r="BE20" s="61"/>
      <c r="BF20" s="71">
        <v>20000.0</v>
      </c>
      <c r="BG20" s="72"/>
      <c r="BH20" s="88" t="str">
        <f t="shared" ref="BH20:BH22" si="175">IF(BG20&lt;&gt;0,BG20-BF20,)</f>
        <v/>
      </c>
      <c r="BI20" s="89">
        <f t="shared" si="49"/>
        <v>0</v>
      </c>
      <c r="BJ20" s="61"/>
      <c r="BK20" s="71">
        <v>20000.0</v>
      </c>
      <c r="BL20" s="72"/>
      <c r="BM20" s="88" t="str">
        <f t="shared" ref="BM20:BM22" si="176">IF(BL20&lt;&gt;0,BL20-BK20,)</f>
        <v/>
      </c>
      <c r="BN20" s="89">
        <f t="shared" si="52"/>
        <v>0</v>
      </c>
      <c r="BO20" s="61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</row>
    <row r="21" ht="14.25" customHeight="1">
      <c r="A21" s="97" t="s">
        <v>52</v>
      </c>
      <c r="B21" s="97" t="s">
        <v>38</v>
      </c>
      <c r="C21" s="54" t="s">
        <v>37</v>
      </c>
      <c r="D21" s="85">
        <f t="shared" ref="D21:E21" si="164">SUMIF($H$3:$XCV$3,D$3,$H21:$XCV21)</f>
        <v>240000</v>
      </c>
      <c r="E21" s="86">
        <f t="shared" si="164"/>
        <v>10000</v>
      </c>
      <c r="F21" s="86">
        <f t="shared" si="15"/>
        <v>-230000</v>
      </c>
      <c r="G21" s="87">
        <f t="shared" si="16"/>
        <v>-0.9583333333</v>
      </c>
      <c r="H21" s="71">
        <v>20000.0</v>
      </c>
      <c r="I21" s="72">
        <v>10000.0</v>
      </c>
      <c r="J21" s="88">
        <f t="shared" si="165"/>
        <v>-10000</v>
      </c>
      <c r="K21" s="89">
        <f t="shared" si="19"/>
        <v>-0.5</v>
      </c>
      <c r="L21" s="61"/>
      <c r="M21" s="71">
        <v>20000.0</v>
      </c>
      <c r="N21" s="72"/>
      <c r="O21" s="88" t="str">
        <f t="shared" si="166"/>
        <v/>
      </c>
      <c r="P21" s="89">
        <f t="shared" si="22"/>
        <v>0</v>
      </c>
      <c r="Q21" s="61"/>
      <c r="R21" s="71">
        <v>20000.0</v>
      </c>
      <c r="S21" s="72"/>
      <c r="T21" s="88" t="str">
        <f t="shared" si="167"/>
        <v/>
      </c>
      <c r="U21" s="89">
        <f t="shared" si="25"/>
        <v>0</v>
      </c>
      <c r="V21" s="61"/>
      <c r="W21" s="71">
        <v>20000.0</v>
      </c>
      <c r="X21" s="72"/>
      <c r="Y21" s="88" t="str">
        <f t="shared" si="168"/>
        <v/>
      </c>
      <c r="Z21" s="89">
        <f t="shared" si="28"/>
        <v>0</v>
      </c>
      <c r="AA21" s="61"/>
      <c r="AB21" s="71">
        <v>20000.0</v>
      </c>
      <c r="AC21" s="72"/>
      <c r="AD21" s="88" t="str">
        <f t="shared" si="169"/>
        <v/>
      </c>
      <c r="AE21" s="89">
        <f t="shared" si="31"/>
        <v>0</v>
      </c>
      <c r="AF21" s="61"/>
      <c r="AG21" s="71">
        <v>20000.0</v>
      </c>
      <c r="AH21" s="72"/>
      <c r="AI21" s="88" t="str">
        <f t="shared" si="170"/>
        <v/>
      </c>
      <c r="AJ21" s="89">
        <f t="shared" si="34"/>
        <v>0</v>
      </c>
      <c r="AK21" s="61"/>
      <c r="AL21" s="71">
        <v>20000.0</v>
      </c>
      <c r="AM21" s="72"/>
      <c r="AN21" s="88" t="str">
        <f t="shared" si="171"/>
        <v/>
      </c>
      <c r="AO21" s="89">
        <f t="shared" si="37"/>
        <v>0</v>
      </c>
      <c r="AP21" s="61"/>
      <c r="AQ21" s="71">
        <v>20000.0</v>
      </c>
      <c r="AR21" s="72"/>
      <c r="AS21" s="88" t="str">
        <f t="shared" si="172"/>
        <v/>
      </c>
      <c r="AT21" s="89">
        <f t="shared" si="40"/>
        <v>0</v>
      </c>
      <c r="AU21" s="61"/>
      <c r="AV21" s="71">
        <v>20000.0</v>
      </c>
      <c r="AW21" s="72"/>
      <c r="AX21" s="88" t="str">
        <f t="shared" si="173"/>
        <v/>
      </c>
      <c r="AY21" s="89">
        <f t="shared" si="43"/>
        <v>0</v>
      </c>
      <c r="AZ21" s="61"/>
      <c r="BA21" s="71">
        <v>20000.0</v>
      </c>
      <c r="BB21" s="72"/>
      <c r="BC21" s="88" t="str">
        <f t="shared" si="174"/>
        <v/>
      </c>
      <c r="BD21" s="89">
        <f t="shared" si="46"/>
        <v>0</v>
      </c>
      <c r="BE21" s="61"/>
      <c r="BF21" s="71">
        <v>20000.0</v>
      </c>
      <c r="BG21" s="72"/>
      <c r="BH21" s="88" t="str">
        <f t="shared" si="175"/>
        <v/>
      </c>
      <c r="BI21" s="89">
        <f t="shared" si="49"/>
        <v>0</v>
      </c>
      <c r="BJ21" s="61"/>
      <c r="BK21" s="71">
        <v>20000.0</v>
      </c>
      <c r="BL21" s="72"/>
      <c r="BM21" s="88" t="str">
        <f t="shared" si="176"/>
        <v/>
      </c>
      <c r="BN21" s="89">
        <f t="shared" si="52"/>
        <v>0</v>
      </c>
      <c r="BO21" s="61"/>
    </row>
    <row r="22" ht="14.25" customHeight="1">
      <c r="B22" s="97" t="s">
        <v>42</v>
      </c>
      <c r="C22" s="54" t="s">
        <v>37</v>
      </c>
      <c r="D22" s="98">
        <f t="shared" ref="D22:E22" si="177">SUMIF($H$3:$XCV$3,D$3,$H22:$XCV22)</f>
        <v>60000</v>
      </c>
      <c r="E22" s="88">
        <f t="shared" si="177"/>
        <v>2000</v>
      </c>
      <c r="F22" s="88">
        <f t="shared" si="15"/>
        <v>-58000</v>
      </c>
      <c r="G22" s="99">
        <f t="shared" si="16"/>
        <v>-0.9666666667</v>
      </c>
      <c r="H22" s="71">
        <v>5000.0</v>
      </c>
      <c r="I22" s="72">
        <v>2000.0</v>
      </c>
      <c r="J22" s="88">
        <f t="shared" si="165"/>
        <v>-3000</v>
      </c>
      <c r="K22" s="89">
        <f t="shared" si="19"/>
        <v>-0.6</v>
      </c>
      <c r="L22" s="61"/>
      <c r="M22" s="71">
        <v>5000.0</v>
      </c>
      <c r="N22" s="72"/>
      <c r="O22" s="88" t="str">
        <f t="shared" si="166"/>
        <v/>
      </c>
      <c r="P22" s="89">
        <f t="shared" si="22"/>
        <v>0</v>
      </c>
      <c r="Q22" s="61"/>
      <c r="R22" s="71">
        <v>5000.0</v>
      </c>
      <c r="S22" s="72"/>
      <c r="T22" s="88" t="str">
        <f t="shared" si="167"/>
        <v/>
      </c>
      <c r="U22" s="89">
        <f t="shared" si="25"/>
        <v>0</v>
      </c>
      <c r="V22" s="61"/>
      <c r="W22" s="71">
        <v>5000.0</v>
      </c>
      <c r="X22" s="72"/>
      <c r="Y22" s="88" t="str">
        <f t="shared" si="168"/>
        <v/>
      </c>
      <c r="Z22" s="89">
        <f t="shared" si="28"/>
        <v>0</v>
      </c>
      <c r="AA22" s="61"/>
      <c r="AB22" s="71">
        <v>5000.0</v>
      </c>
      <c r="AC22" s="72"/>
      <c r="AD22" s="88" t="str">
        <f t="shared" si="169"/>
        <v/>
      </c>
      <c r="AE22" s="89">
        <f t="shared" si="31"/>
        <v>0</v>
      </c>
      <c r="AF22" s="61"/>
      <c r="AG22" s="71">
        <v>5000.0</v>
      </c>
      <c r="AH22" s="72"/>
      <c r="AI22" s="88" t="str">
        <f t="shared" si="170"/>
        <v/>
      </c>
      <c r="AJ22" s="89">
        <f t="shared" si="34"/>
        <v>0</v>
      </c>
      <c r="AK22" s="61"/>
      <c r="AL22" s="71">
        <v>5000.0</v>
      </c>
      <c r="AM22" s="72"/>
      <c r="AN22" s="88" t="str">
        <f t="shared" si="171"/>
        <v/>
      </c>
      <c r="AO22" s="89">
        <f t="shared" si="37"/>
        <v>0</v>
      </c>
      <c r="AP22" s="61"/>
      <c r="AQ22" s="71">
        <v>5000.0</v>
      </c>
      <c r="AR22" s="72"/>
      <c r="AS22" s="88" t="str">
        <f t="shared" si="172"/>
        <v/>
      </c>
      <c r="AT22" s="89">
        <f t="shared" si="40"/>
        <v>0</v>
      </c>
      <c r="AU22" s="61"/>
      <c r="AV22" s="71">
        <v>5000.0</v>
      </c>
      <c r="AW22" s="72"/>
      <c r="AX22" s="88" t="str">
        <f t="shared" si="173"/>
        <v/>
      </c>
      <c r="AY22" s="89">
        <f t="shared" si="43"/>
        <v>0</v>
      </c>
      <c r="AZ22" s="61"/>
      <c r="BA22" s="71">
        <v>5000.0</v>
      </c>
      <c r="BB22" s="72"/>
      <c r="BC22" s="88" t="str">
        <f t="shared" si="174"/>
        <v/>
      </c>
      <c r="BD22" s="89">
        <f t="shared" si="46"/>
        <v>0</v>
      </c>
      <c r="BE22" s="61"/>
      <c r="BF22" s="71">
        <v>5000.0</v>
      </c>
      <c r="BG22" s="72"/>
      <c r="BH22" s="88" t="str">
        <f t="shared" si="175"/>
        <v/>
      </c>
      <c r="BI22" s="89">
        <f t="shared" si="49"/>
        <v>0</v>
      </c>
      <c r="BJ22" s="61"/>
      <c r="BK22" s="71">
        <v>5000.0</v>
      </c>
      <c r="BL22" s="72"/>
      <c r="BM22" s="88" t="str">
        <f t="shared" si="176"/>
        <v/>
      </c>
      <c r="BN22" s="89">
        <f t="shared" si="52"/>
        <v>0</v>
      </c>
      <c r="BO22" s="61"/>
    </row>
    <row r="23" ht="14.25" customHeight="1">
      <c r="A23" s="100"/>
      <c r="B23" s="100" t="s">
        <v>45</v>
      </c>
      <c r="C23" s="101"/>
      <c r="D23" s="102">
        <f t="shared" ref="D23:E23" si="178">IFERROR(D22/D21,)</f>
        <v>0.25</v>
      </c>
      <c r="E23" s="103">
        <f t="shared" si="178"/>
        <v>0.2</v>
      </c>
      <c r="F23" s="103">
        <f t="shared" si="15"/>
        <v>-0.05</v>
      </c>
      <c r="G23" s="104">
        <f t="shared" si="16"/>
        <v>-0.2</v>
      </c>
      <c r="H23" s="102">
        <f t="shared" ref="H23:I23" si="179">IFERROR(H22/H21,)</f>
        <v>0.25</v>
      </c>
      <c r="I23" s="103">
        <f t="shared" si="179"/>
        <v>0.2</v>
      </c>
      <c r="J23" s="103">
        <f>I23-H23</f>
        <v>-0.05</v>
      </c>
      <c r="K23" s="103">
        <f t="shared" si="19"/>
        <v>-0.2</v>
      </c>
      <c r="L23" s="96"/>
      <c r="M23" s="102">
        <f t="shared" ref="M23:N23" si="180">IFERROR(M22/M21,)</f>
        <v>0.25</v>
      </c>
      <c r="N23" s="103" t="str">
        <f t="shared" si="180"/>
        <v/>
      </c>
      <c r="O23" s="103">
        <f>N23-M23</f>
        <v>-0.25</v>
      </c>
      <c r="P23" s="103">
        <f t="shared" si="22"/>
        <v>-1</v>
      </c>
      <c r="Q23" s="96"/>
      <c r="R23" s="102">
        <f t="shared" ref="R23:S23" si="181">IFERROR(R22/R21,)</f>
        <v>0.25</v>
      </c>
      <c r="S23" s="103" t="str">
        <f t="shared" si="181"/>
        <v/>
      </c>
      <c r="T23" s="103">
        <f>S23-R23</f>
        <v>-0.25</v>
      </c>
      <c r="U23" s="103">
        <f t="shared" si="25"/>
        <v>-1</v>
      </c>
      <c r="V23" s="96"/>
      <c r="W23" s="102">
        <f t="shared" ref="W23:X23" si="182">IFERROR(W22/W21,)</f>
        <v>0.25</v>
      </c>
      <c r="X23" s="103" t="str">
        <f t="shared" si="182"/>
        <v/>
      </c>
      <c r="Y23" s="103">
        <f>X23-W23</f>
        <v>-0.25</v>
      </c>
      <c r="Z23" s="103">
        <f t="shared" si="28"/>
        <v>-1</v>
      </c>
      <c r="AA23" s="96"/>
      <c r="AB23" s="102">
        <f t="shared" ref="AB23:AC23" si="183">IFERROR(AB22/AB21,)</f>
        <v>0.25</v>
      </c>
      <c r="AC23" s="103" t="str">
        <f t="shared" si="183"/>
        <v/>
      </c>
      <c r="AD23" s="103">
        <f>AC23-AB23</f>
        <v>-0.25</v>
      </c>
      <c r="AE23" s="103">
        <f t="shared" si="31"/>
        <v>-1</v>
      </c>
      <c r="AF23" s="96"/>
      <c r="AG23" s="102">
        <f t="shared" ref="AG23:AH23" si="184">IFERROR(AG22/AG21,)</f>
        <v>0.25</v>
      </c>
      <c r="AH23" s="103" t="str">
        <f t="shared" si="184"/>
        <v/>
      </c>
      <c r="AI23" s="103">
        <f>AH23-AG23</f>
        <v>-0.25</v>
      </c>
      <c r="AJ23" s="103">
        <f t="shared" si="34"/>
        <v>-1</v>
      </c>
      <c r="AK23" s="96"/>
      <c r="AL23" s="102">
        <f t="shared" ref="AL23:AM23" si="185">IFERROR(AL22/AL21,)</f>
        <v>0.25</v>
      </c>
      <c r="AM23" s="103" t="str">
        <f t="shared" si="185"/>
        <v/>
      </c>
      <c r="AN23" s="103">
        <f>AM23-AL23</f>
        <v>-0.25</v>
      </c>
      <c r="AO23" s="103">
        <f t="shared" si="37"/>
        <v>-1</v>
      </c>
      <c r="AP23" s="96"/>
      <c r="AQ23" s="102">
        <f t="shared" ref="AQ23:AR23" si="186">IFERROR(AQ22/AQ21,)</f>
        <v>0.25</v>
      </c>
      <c r="AR23" s="103" t="str">
        <f t="shared" si="186"/>
        <v/>
      </c>
      <c r="AS23" s="103">
        <f>AR23-AQ23</f>
        <v>-0.25</v>
      </c>
      <c r="AT23" s="103">
        <f t="shared" si="40"/>
        <v>-1</v>
      </c>
      <c r="AU23" s="96"/>
      <c r="AV23" s="102">
        <f t="shared" ref="AV23:AW23" si="187">IFERROR(AV22/AV21,)</f>
        <v>0.25</v>
      </c>
      <c r="AW23" s="103" t="str">
        <f t="shared" si="187"/>
        <v/>
      </c>
      <c r="AX23" s="103">
        <f>AW23-AV23</f>
        <v>-0.25</v>
      </c>
      <c r="AY23" s="103">
        <f t="shared" si="43"/>
        <v>-1</v>
      </c>
      <c r="AZ23" s="96"/>
      <c r="BA23" s="102">
        <f t="shared" ref="BA23:BB23" si="188">IFERROR(BA22/BA21,)</f>
        <v>0.25</v>
      </c>
      <c r="BB23" s="103" t="str">
        <f t="shared" si="188"/>
        <v/>
      </c>
      <c r="BC23" s="103">
        <f>BB23-BA23</f>
        <v>-0.25</v>
      </c>
      <c r="BD23" s="103">
        <f t="shared" si="46"/>
        <v>-1</v>
      </c>
      <c r="BE23" s="96"/>
      <c r="BF23" s="102">
        <f t="shared" ref="BF23:BG23" si="189">IFERROR(BF22/BF21,)</f>
        <v>0.25</v>
      </c>
      <c r="BG23" s="103" t="str">
        <f t="shared" si="189"/>
        <v/>
      </c>
      <c r="BH23" s="103">
        <f>BG23-BF23</f>
        <v>-0.25</v>
      </c>
      <c r="BI23" s="103">
        <f t="shared" si="49"/>
        <v>-1</v>
      </c>
      <c r="BJ23" s="96"/>
      <c r="BK23" s="102">
        <f t="shared" ref="BK23:BL23" si="190">IFERROR(BK22/BK21,)</f>
        <v>0.25</v>
      </c>
      <c r="BL23" s="103" t="str">
        <f t="shared" si="190"/>
        <v/>
      </c>
      <c r="BM23" s="103">
        <f>BL23-BK23</f>
        <v>-0.25</v>
      </c>
      <c r="BN23" s="103">
        <f t="shared" si="52"/>
        <v>-1</v>
      </c>
      <c r="BO23" s="96"/>
    </row>
    <row r="24" ht="14.25" customHeight="1">
      <c r="A24" s="97" t="s">
        <v>60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</row>
    <row r="25" ht="14.25" customHeight="1"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</row>
    <row r="26" ht="14.25" customHeight="1"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</row>
    <row r="27" ht="14.25" customHeight="1"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</row>
    <row r="28" ht="14.25" customHeight="1"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AL2:AP2"/>
    <mergeCell ref="AQ2:AU2"/>
    <mergeCell ref="AV2:AZ2"/>
    <mergeCell ref="BA2:BE2"/>
    <mergeCell ref="BF2:BJ2"/>
    <mergeCell ref="BK2:BO2"/>
    <mergeCell ref="D2:G2"/>
    <mergeCell ref="H2:L2"/>
    <mergeCell ref="M2:Q2"/>
    <mergeCell ref="R2:V2"/>
    <mergeCell ref="W2:AA2"/>
    <mergeCell ref="AB2:AF2"/>
    <mergeCell ref="AG2:AK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 outlineLevelCol="1"/>
  <cols>
    <col customWidth="1" min="1" max="1" width="24.25"/>
    <col customWidth="1" min="2" max="3" width="8.88"/>
    <col customWidth="1" min="4" max="4" width="12.5"/>
    <col customWidth="1" min="5" max="5" width="5.88"/>
    <col customWidth="1" min="6" max="7" width="8.88" outlineLevel="1"/>
    <col customWidth="1" min="8" max="8" width="12.38" outlineLevel="1"/>
    <col customWidth="1" min="9" max="9" width="5.88" outlineLevel="1"/>
    <col customWidth="1" min="10" max="10" width="23.63" outlineLevel="1"/>
    <col customWidth="1" min="11" max="12" width="8.88" outlineLevel="1"/>
    <col customWidth="1" min="13" max="13" width="12.38" outlineLevel="1"/>
    <col customWidth="1" min="14" max="14" width="5.88" outlineLevel="1"/>
    <col customWidth="1" min="15" max="15" width="23.63" outlineLevel="1"/>
    <col customWidth="1" min="16" max="17" width="8.88" outlineLevel="1"/>
    <col customWidth="1" min="18" max="18" width="12.38" outlineLevel="1"/>
    <col customWidth="1" min="19" max="19" width="5.88" outlineLevel="1"/>
    <col customWidth="1" min="20" max="20" width="23.63" outlineLevel="1"/>
    <col customWidth="1" min="21" max="22" width="8.88" outlineLevel="1"/>
    <col customWidth="1" min="23" max="23" width="12.38" outlineLevel="1"/>
    <col customWidth="1" min="24" max="24" width="5.88" outlineLevel="1"/>
    <col customWidth="1" min="25" max="25" width="23.63" outlineLevel="1"/>
    <col customWidth="1" min="26" max="27" width="8.88" outlineLevel="1"/>
    <col customWidth="1" min="28" max="28" width="12.38" outlineLevel="1"/>
    <col customWidth="1" min="29" max="29" width="5.88" outlineLevel="1"/>
    <col customWidth="1" min="30" max="30" width="23.63" outlineLevel="1"/>
    <col customWidth="1" min="31" max="32" width="8.88" outlineLevel="1"/>
    <col customWidth="1" min="33" max="33" width="12.38" outlineLevel="1"/>
    <col customWidth="1" min="34" max="34" width="5.88" outlineLevel="1"/>
    <col customWidth="1" min="35" max="35" width="23.63" outlineLevel="1"/>
    <col customWidth="1" min="36" max="37" width="8.88" outlineLevel="1"/>
    <col customWidth="1" min="38" max="38" width="12.38" outlineLevel="1"/>
    <col customWidth="1" min="39" max="39" width="5.88" outlineLevel="1"/>
    <col customWidth="1" min="40" max="40" width="23.63" outlineLevel="1"/>
    <col customWidth="1" min="41" max="42" width="8.88" outlineLevel="1"/>
    <col customWidth="1" min="43" max="43" width="12.38" outlineLevel="1"/>
    <col customWidth="1" min="44" max="44" width="5.88" outlineLevel="1"/>
    <col customWidth="1" min="45" max="45" width="23.63" outlineLevel="1"/>
    <col customWidth="1" min="46" max="47" width="8.88" outlineLevel="1"/>
    <col customWidth="1" min="48" max="48" width="12.38" outlineLevel="1"/>
    <col customWidth="1" min="49" max="49" width="5.88" outlineLevel="1"/>
    <col customWidth="1" min="50" max="50" width="23.63" outlineLevel="1"/>
    <col customWidth="1" min="51" max="52" width="8.88" outlineLevel="1"/>
    <col customWidth="1" min="53" max="53" width="12.38" outlineLevel="1"/>
    <col customWidth="1" min="54" max="54" width="5.88" outlineLevel="1"/>
    <col customWidth="1" min="55" max="55" width="23.63" outlineLevel="1"/>
    <col customWidth="1" min="56" max="57" width="8.88" outlineLevel="1"/>
    <col customWidth="1" min="58" max="58" width="12.38" outlineLevel="1"/>
    <col customWidth="1" min="59" max="59" width="5.88" outlineLevel="1"/>
    <col customWidth="1" min="60" max="60" width="23.63" outlineLevel="1"/>
    <col customWidth="1" min="61" max="62" width="8.88" outlineLevel="1"/>
    <col customWidth="1" min="63" max="63" width="12.38" outlineLevel="1"/>
    <col customWidth="1" min="64" max="64" width="5.88" outlineLevel="1"/>
    <col customWidth="1" min="65" max="65" width="23.63" outlineLevel="1"/>
  </cols>
  <sheetData>
    <row r="1" ht="14.25" customHeight="1">
      <c r="A1" s="2" t="s">
        <v>28</v>
      </c>
    </row>
    <row r="2" ht="14.25" customHeight="1">
      <c r="A2" s="26"/>
      <c r="B2" s="28" t="s">
        <v>2</v>
      </c>
      <c r="C2" s="5"/>
      <c r="D2" s="5"/>
      <c r="E2" s="6"/>
      <c r="F2" s="30" t="s">
        <v>3</v>
      </c>
      <c r="G2" s="5"/>
      <c r="H2" s="5"/>
      <c r="I2" s="5"/>
      <c r="J2" s="6"/>
      <c r="K2" s="30" t="s">
        <v>4</v>
      </c>
      <c r="L2" s="5"/>
      <c r="M2" s="5"/>
      <c r="N2" s="5"/>
      <c r="O2" s="6"/>
      <c r="P2" s="30" t="s">
        <v>5</v>
      </c>
      <c r="Q2" s="5"/>
      <c r="R2" s="5"/>
      <c r="S2" s="5"/>
      <c r="T2" s="6"/>
      <c r="U2" s="30" t="s">
        <v>6</v>
      </c>
      <c r="V2" s="5"/>
      <c r="W2" s="5"/>
      <c r="X2" s="5"/>
      <c r="Y2" s="6"/>
      <c r="Z2" s="30" t="s">
        <v>7</v>
      </c>
      <c r="AA2" s="5"/>
      <c r="AB2" s="5"/>
      <c r="AC2" s="5"/>
      <c r="AD2" s="6"/>
      <c r="AE2" s="30" t="s">
        <v>8</v>
      </c>
      <c r="AF2" s="5"/>
      <c r="AG2" s="5"/>
      <c r="AH2" s="5"/>
      <c r="AI2" s="6"/>
      <c r="AJ2" s="30" t="s">
        <v>9</v>
      </c>
      <c r="AK2" s="5"/>
      <c r="AL2" s="5"/>
      <c r="AM2" s="5"/>
      <c r="AN2" s="6"/>
      <c r="AO2" s="30" t="s">
        <v>10</v>
      </c>
      <c r="AP2" s="5"/>
      <c r="AQ2" s="5"/>
      <c r="AR2" s="5"/>
      <c r="AS2" s="6"/>
      <c r="AT2" s="30" t="s">
        <v>11</v>
      </c>
      <c r="AU2" s="5"/>
      <c r="AV2" s="5"/>
      <c r="AW2" s="5"/>
      <c r="AX2" s="6"/>
      <c r="AY2" s="30" t="s">
        <v>12</v>
      </c>
      <c r="AZ2" s="5"/>
      <c r="BA2" s="5"/>
      <c r="BB2" s="5"/>
      <c r="BC2" s="6"/>
      <c r="BD2" s="30" t="s">
        <v>13</v>
      </c>
      <c r="BE2" s="5"/>
      <c r="BF2" s="5"/>
      <c r="BG2" s="5"/>
      <c r="BH2" s="6"/>
      <c r="BI2" s="30" t="s">
        <v>14</v>
      </c>
      <c r="BJ2" s="5"/>
      <c r="BK2" s="5"/>
      <c r="BL2" s="5"/>
      <c r="BM2" s="6"/>
    </row>
    <row r="3" ht="14.25" customHeight="1">
      <c r="A3" s="20" t="s">
        <v>29</v>
      </c>
      <c r="B3" s="22" t="s">
        <v>18</v>
      </c>
      <c r="C3" s="24" t="s">
        <v>19</v>
      </c>
      <c r="D3" s="36" t="s">
        <v>30</v>
      </c>
      <c r="E3" s="27" t="s">
        <v>21</v>
      </c>
      <c r="F3" s="29" t="s">
        <v>18</v>
      </c>
      <c r="G3" s="31" t="s">
        <v>19</v>
      </c>
      <c r="H3" s="33" t="s">
        <v>30</v>
      </c>
      <c r="I3" s="31" t="s">
        <v>21</v>
      </c>
      <c r="J3" s="35" t="s">
        <v>23</v>
      </c>
      <c r="K3" s="29" t="s">
        <v>18</v>
      </c>
      <c r="L3" s="31" t="s">
        <v>19</v>
      </c>
      <c r="M3" s="33" t="s">
        <v>30</v>
      </c>
      <c r="N3" s="31" t="s">
        <v>21</v>
      </c>
      <c r="O3" s="35" t="s">
        <v>23</v>
      </c>
      <c r="P3" s="29" t="s">
        <v>18</v>
      </c>
      <c r="Q3" s="31" t="s">
        <v>19</v>
      </c>
      <c r="R3" s="33" t="s">
        <v>30</v>
      </c>
      <c r="S3" s="31" t="s">
        <v>21</v>
      </c>
      <c r="T3" s="35" t="s">
        <v>23</v>
      </c>
      <c r="U3" s="29" t="s">
        <v>18</v>
      </c>
      <c r="V3" s="31" t="s">
        <v>19</v>
      </c>
      <c r="W3" s="33" t="s">
        <v>30</v>
      </c>
      <c r="X3" s="31" t="s">
        <v>21</v>
      </c>
      <c r="Y3" s="35" t="s">
        <v>23</v>
      </c>
      <c r="Z3" s="29" t="s">
        <v>18</v>
      </c>
      <c r="AA3" s="31" t="s">
        <v>19</v>
      </c>
      <c r="AB3" s="33" t="s">
        <v>30</v>
      </c>
      <c r="AC3" s="31" t="s">
        <v>21</v>
      </c>
      <c r="AD3" s="35" t="s">
        <v>23</v>
      </c>
      <c r="AE3" s="29" t="s">
        <v>18</v>
      </c>
      <c r="AF3" s="31" t="s">
        <v>19</v>
      </c>
      <c r="AG3" s="33" t="s">
        <v>30</v>
      </c>
      <c r="AH3" s="31" t="s">
        <v>21</v>
      </c>
      <c r="AI3" s="35" t="s">
        <v>23</v>
      </c>
      <c r="AJ3" s="29" t="s">
        <v>18</v>
      </c>
      <c r="AK3" s="31" t="s">
        <v>19</v>
      </c>
      <c r="AL3" s="33" t="s">
        <v>30</v>
      </c>
      <c r="AM3" s="31" t="s">
        <v>21</v>
      </c>
      <c r="AN3" s="35" t="s">
        <v>23</v>
      </c>
      <c r="AO3" s="29" t="s">
        <v>18</v>
      </c>
      <c r="AP3" s="31" t="s">
        <v>19</v>
      </c>
      <c r="AQ3" s="33" t="s">
        <v>30</v>
      </c>
      <c r="AR3" s="31" t="s">
        <v>21</v>
      </c>
      <c r="AS3" s="35" t="s">
        <v>23</v>
      </c>
      <c r="AT3" s="29" t="s">
        <v>18</v>
      </c>
      <c r="AU3" s="31" t="s">
        <v>19</v>
      </c>
      <c r="AV3" s="33" t="s">
        <v>30</v>
      </c>
      <c r="AW3" s="31" t="s">
        <v>21</v>
      </c>
      <c r="AX3" s="35" t="s">
        <v>23</v>
      </c>
      <c r="AY3" s="29" t="s">
        <v>18</v>
      </c>
      <c r="AZ3" s="31" t="s">
        <v>19</v>
      </c>
      <c r="BA3" s="33" t="s">
        <v>30</v>
      </c>
      <c r="BB3" s="31" t="s">
        <v>21</v>
      </c>
      <c r="BC3" s="35" t="s">
        <v>23</v>
      </c>
      <c r="BD3" s="29" t="s">
        <v>18</v>
      </c>
      <c r="BE3" s="31" t="s">
        <v>19</v>
      </c>
      <c r="BF3" s="33" t="s">
        <v>30</v>
      </c>
      <c r="BG3" s="31" t="s">
        <v>21</v>
      </c>
      <c r="BH3" s="35" t="s">
        <v>23</v>
      </c>
      <c r="BI3" s="29" t="s">
        <v>18</v>
      </c>
      <c r="BJ3" s="31" t="s">
        <v>19</v>
      </c>
      <c r="BK3" s="33" t="s">
        <v>30</v>
      </c>
      <c r="BL3" s="31" t="s">
        <v>21</v>
      </c>
      <c r="BM3" s="35" t="s">
        <v>23</v>
      </c>
    </row>
    <row r="4" ht="14.25" customHeight="1">
      <c r="A4" s="42" t="s">
        <v>33</v>
      </c>
      <c r="B4" s="45">
        <f t="shared" ref="B4:C4" si="1">SUMIF($F$3:$XCT$3,B$3,$F4:$XCT4)</f>
        <v>682800</v>
      </c>
      <c r="C4" s="47">
        <f t="shared" si="1"/>
        <v>56400</v>
      </c>
      <c r="D4" s="47">
        <f t="shared" ref="D4:D13" si="15">B4-C4</f>
        <v>626400</v>
      </c>
      <c r="E4" s="49">
        <f t="shared" ref="E4:E13" si="16">IFERROR(D4/B4,)</f>
        <v>0.9173989455</v>
      </c>
      <c r="F4" s="45">
        <f t="shared" ref="F4:G4" si="2">SUM(F5:F14)</f>
        <v>56900</v>
      </c>
      <c r="G4" s="47">
        <f t="shared" si="2"/>
        <v>56400</v>
      </c>
      <c r="H4" s="47">
        <f>IF(G4&lt;&gt;0,-G4+F4,)</f>
        <v>500</v>
      </c>
      <c r="I4" s="52">
        <f t="shared" ref="I4:I13" si="17">IFERROR(H4/F4,)</f>
        <v>0.008787346221</v>
      </c>
      <c r="J4" s="51"/>
      <c r="K4" s="45">
        <f t="shared" ref="K4:L4" si="3">SUM(K5:K14)</f>
        <v>56900</v>
      </c>
      <c r="L4" s="47">
        <f t="shared" si="3"/>
        <v>0</v>
      </c>
      <c r="M4" s="47" t="str">
        <f>IF(L4&lt;&gt;0,-L4+K4,)</f>
        <v/>
      </c>
      <c r="N4" s="52">
        <f t="shared" ref="N4:N13" si="18">IFERROR(M4/K4,)</f>
        <v>0</v>
      </c>
      <c r="O4" s="51"/>
      <c r="P4" s="45">
        <f t="shared" ref="P4:Q4" si="4">SUM(P5:P14)</f>
        <v>56900</v>
      </c>
      <c r="Q4" s="47">
        <f t="shared" si="4"/>
        <v>0</v>
      </c>
      <c r="R4" s="47" t="str">
        <f>IF(Q4&lt;&gt;0,-Q4+P4,)</f>
        <v/>
      </c>
      <c r="S4" s="52">
        <f t="shared" ref="S4:S13" si="19">IFERROR(R4/P4,)</f>
        <v>0</v>
      </c>
      <c r="T4" s="51"/>
      <c r="U4" s="45">
        <f t="shared" ref="U4:V4" si="5">SUM(U5:U14)</f>
        <v>56900</v>
      </c>
      <c r="V4" s="47">
        <f t="shared" si="5"/>
        <v>0</v>
      </c>
      <c r="W4" s="47" t="str">
        <f>IF(V4&lt;&gt;0,-V4+U4,)</f>
        <v/>
      </c>
      <c r="X4" s="52">
        <f t="shared" ref="X4:X13" si="20">IFERROR(W4/U4,)</f>
        <v>0</v>
      </c>
      <c r="Y4" s="51"/>
      <c r="Z4" s="45">
        <f t="shared" ref="Z4:AA4" si="6">SUM(Z5:Z14)</f>
        <v>56900</v>
      </c>
      <c r="AA4" s="47">
        <f t="shared" si="6"/>
        <v>0</v>
      </c>
      <c r="AB4" s="47" t="str">
        <f>IF(AA4&lt;&gt;0,-AA4+Z4,)</f>
        <v/>
      </c>
      <c r="AC4" s="52">
        <f t="shared" ref="AC4:AC13" si="21">IFERROR(AB4/Z4,)</f>
        <v>0</v>
      </c>
      <c r="AD4" s="51"/>
      <c r="AE4" s="45">
        <f t="shared" ref="AE4:AF4" si="7">SUM(AE5:AE14)</f>
        <v>56900</v>
      </c>
      <c r="AF4" s="47">
        <f t="shared" si="7"/>
        <v>0</v>
      </c>
      <c r="AG4" s="47" t="str">
        <f>IF(AF4&lt;&gt;0,-AF4+AE4,)</f>
        <v/>
      </c>
      <c r="AH4" s="52">
        <f t="shared" ref="AH4:AH13" si="22">IFERROR(AG4/AE4,)</f>
        <v>0</v>
      </c>
      <c r="AI4" s="51"/>
      <c r="AJ4" s="45">
        <f t="shared" ref="AJ4:AK4" si="8">SUM(AJ5:AJ14)</f>
        <v>56900</v>
      </c>
      <c r="AK4" s="47">
        <f t="shared" si="8"/>
        <v>0</v>
      </c>
      <c r="AL4" s="47" t="str">
        <f>IF(AK4&lt;&gt;0,-AK4+AJ4,)</f>
        <v/>
      </c>
      <c r="AM4" s="52">
        <f t="shared" ref="AM4:AM13" si="23">IFERROR(AL4/AJ4,)</f>
        <v>0</v>
      </c>
      <c r="AN4" s="51"/>
      <c r="AO4" s="45">
        <f t="shared" ref="AO4:AP4" si="9">SUM(AO5:AO14)</f>
        <v>56900</v>
      </c>
      <c r="AP4" s="47">
        <f t="shared" si="9"/>
        <v>0</v>
      </c>
      <c r="AQ4" s="47" t="str">
        <f>IF(AP4&lt;&gt;0,-AP4+AO4,)</f>
        <v/>
      </c>
      <c r="AR4" s="52">
        <f t="shared" ref="AR4:AR13" si="24">IFERROR(AQ4/AO4,)</f>
        <v>0</v>
      </c>
      <c r="AS4" s="51"/>
      <c r="AT4" s="45">
        <f t="shared" ref="AT4:AU4" si="10">SUM(AT5:AT14)</f>
        <v>56900</v>
      </c>
      <c r="AU4" s="47">
        <f t="shared" si="10"/>
        <v>0</v>
      </c>
      <c r="AV4" s="47" t="str">
        <f>IF(AU4&lt;&gt;0,-AU4+AT4,)</f>
        <v/>
      </c>
      <c r="AW4" s="52">
        <f t="shared" ref="AW4:AW13" si="25">IFERROR(AV4/AT4,)</f>
        <v>0</v>
      </c>
      <c r="AX4" s="51"/>
      <c r="AY4" s="45">
        <f t="shared" ref="AY4:AZ4" si="11">SUM(AY5:AY14)</f>
        <v>56900</v>
      </c>
      <c r="AZ4" s="47">
        <f t="shared" si="11"/>
        <v>0</v>
      </c>
      <c r="BA4" s="47" t="str">
        <f>IF(AZ4&lt;&gt;0,-AZ4+AY4,)</f>
        <v/>
      </c>
      <c r="BB4" s="52">
        <f t="shared" ref="BB4:BB13" si="26">IFERROR(BA4/AY4,)</f>
        <v>0</v>
      </c>
      <c r="BC4" s="51"/>
      <c r="BD4" s="45">
        <f t="shared" ref="BD4:BE4" si="12">SUM(BD5:BD14)</f>
        <v>56900</v>
      </c>
      <c r="BE4" s="47">
        <f t="shared" si="12"/>
        <v>0</v>
      </c>
      <c r="BF4" s="47" t="str">
        <f>IF(BE4&lt;&gt;0,-BE4+BD4,)</f>
        <v/>
      </c>
      <c r="BG4" s="52">
        <f t="shared" ref="BG4:BG13" si="27">IFERROR(BF4/BD4,)</f>
        <v>0</v>
      </c>
      <c r="BH4" s="51"/>
      <c r="BI4" s="45">
        <f t="shared" ref="BI4:BJ4" si="13">SUM(BI5:BI14)</f>
        <v>56900</v>
      </c>
      <c r="BJ4" s="47">
        <f t="shared" si="13"/>
        <v>0</v>
      </c>
      <c r="BK4" s="47" t="str">
        <f>IF(BJ4&lt;&gt;0,-BJ4+BI4,)</f>
        <v/>
      </c>
      <c r="BL4" s="52">
        <f t="shared" ref="BL4:BL13" si="28">IFERROR(BK4/BI4,)</f>
        <v>0</v>
      </c>
      <c r="BM4" s="51"/>
    </row>
    <row r="5" ht="14.25" customHeight="1">
      <c r="A5" s="70" t="s">
        <v>39</v>
      </c>
      <c r="B5" s="32">
        <f t="shared" ref="B5:C5" si="14">SUMIF($F$3:$XCT$3,B$3,$F5:$XCT5)</f>
        <v>240000</v>
      </c>
      <c r="C5" s="34">
        <f t="shared" si="14"/>
        <v>21000</v>
      </c>
      <c r="D5" s="34">
        <f t="shared" si="15"/>
        <v>219000</v>
      </c>
      <c r="E5" s="37">
        <f t="shared" si="16"/>
        <v>0.9125</v>
      </c>
      <c r="F5" s="71">
        <v>20000.0</v>
      </c>
      <c r="G5" s="72">
        <v>21000.0</v>
      </c>
      <c r="H5" s="73">
        <f t="shared" ref="H5:H13" si="30">IF(G5&lt;&gt;"",-G5+F5,)</f>
        <v>-1000</v>
      </c>
      <c r="I5" s="60">
        <f t="shared" si="17"/>
        <v>-0.05</v>
      </c>
      <c r="J5" s="61"/>
      <c r="K5" s="71">
        <v>20000.0</v>
      </c>
      <c r="L5" s="72"/>
      <c r="M5" s="73" t="str">
        <f t="shared" ref="M5:M13" si="31">IF(L5&lt;&gt;"",-L5+K5,)</f>
        <v/>
      </c>
      <c r="N5" s="60">
        <f t="shared" si="18"/>
        <v>0</v>
      </c>
      <c r="O5" s="61"/>
      <c r="P5" s="71">
        <v>20000.0</v>
      </c>
      <c r="Q5" s="72"/>
      <c r="R5" s="73" t="str">
        <f t="shared" ref="R5:R13" si="32">IF(Q5&lt;&gt;"",-Q5+P5,)</f>
        <v/>
      </c>
      <c r="S5" s="60">
        <f t="shared" si="19"/>
        <v>0</v>
      </c>
      <c r="T5" s="61"/>
      <c r="U5" s="71">
        <v>20000.0</v>
      </c>
      <c r="V5" s="72"/>
      <c r="W5" s="73" t="str">
        <f t="shared" ref="W5:W13" si="33">IF(V5&lt;&gt;"",-V5+U5,)</f>
        <v/>
      </c>
      <c r="X5" s="60">
        <f t="shared" si="20"/>
        <v>0</v>
      </c>
      <c r="Y5" s="61"/>
      <c r="Z5" s="71">
        <v>20000.0</v>
      </c>
      <c r="AA5" s="72"/>
      <c r="AB5" s="73" t="str">
        <f t="shared" ref="AB5:AB13" si="34">IF(AA5&lt;&gt;"",-AA5+Z5,)</f>
        <v/>
      </c>
      <c r="AC5" s="60">
        <f t="shared" si="21"/>
        <v>0</v>
      </c>
      <c r="AD5" s="61"/>
      <c r="AE5" s="71">
        <v>20000.0</v>
      </c>
      <c r="AF5" s="72"/>
      <c r="AG5" s="73" t="str">
        <f t="shared" ref="AG5:AG13" si="35">IF(AF5&lt;&gt;"",-AF5+AE5,)</f>
        <v/>
      </c>
      <c r="AH5" s="60">
        <f t="shared" si="22"/>
        <v>0</v>
      </c>
      <c r="AI5" s="61"/>
      <c r="AJ5" s="71">
        <v>20000.0</v>
      </c>
      <c r="AK5" s="72"/>
      <c r="AL5" s="73" t="str">
        <f t="shared" ref="AL5:AL13" si="36">IF(AK5&lt;&gt;"",-AK5+AJ5,)</f>
        <v/>
      </c>
      <c r="AM5" s="60">
        <f t="shared" si="23"/>
        <v>0</v>
      </c>
      <c r="AN5" s="61"/>
      <c r="AO5" s="71">
        <v>20000.0</v>
      </c>
      <c r="AP5" s="72"/>
      <c r="AQ5" s="73" t="str">
        <f t="shared" ref="AQ5:AQ13" si="37">IF(AP5&lt;&gt;"",-AP5+AO5,)</f>
        <v/>
      </c>
      <c r="AR5" s="60">
        <f t="shared" si="24"/>
        <v>0</v>
      </c>
      <c r="AS5" s="61"/>
      <c r="AT5" s="71">
        <v>20000.0</v>
      </c>
      <c r="AU5" s="72"/>
      <c r="AV5" s="73" t="str">
        <f t="shared" ref="AV5:AV13" si="38">IF(AU5&lt;&gt;"",-AU5+AT5,)</f>
        <v/>
      </c>
      <c r="AW5" s="60">
        <f t="shared" si="25"/>
        <v>0</v>
      </c>
      <c r="AX5" s="61"/>
      <c r="AY5" s="71">
        <v>20000.0</v>
      </c>
      <c r="AZ5" s="72"/>
      <c r="BA5" s="73" t="str">
        <f t="shared" ref="BA5:BA13" si="39">IF(AZ5&lt;&gt;"",-AZ5+AY5,)</f>
        <v/>
      </c>
      <c r="BB5" s="60">
        <f t="shared" si="26"/>
        <v>0</v>
      </c>
      <c r="BC5" s="61"/>
      <c r="BD5" s="71">
        <v>20000.0</v>
      </c>
      <c r="BE5" s="72"/>
      <c r="BF5" s="73" t="str">
        <f t="shared" ref="BF5:BF13" si="40">IF(BE5&lt;&gt;"",-BE5+BD5,)</f>
        <v/>
      </c>
      <c r="BG5" s="60">
        <f t="shared" si="27"/>
        <v>0</v>
      </c>
      <c r="BH5" s="61"/>
      <c r="BI5" s="71">
        <v>20000.0</v>
      </c>
      <c r="BJ5" s="72"/>
      <c r="BK5" s="73" t="str">
        <f t="shared" ref="BK5:BK13" si="41">IF(BJ5&lt;&gt;"",-BJ5+BI5,)</f>
        <v/>
      </c>
      <c r="BL5" s="60">
        <f t="shared" si="28"/>
        <v>0</v>
      </c>
      <c r="BM5" s="61"/>
    </row>
    <row r="6" ht="14.25" customHeight="1">
      <c r="A6" s="70" t="s">
        <v>41</v>
      </c>
      <c r="B6" s="74">
        <f t="shared" ref="B6:C6" si="29">SUMIF($F$3:$XCT$3,B$3,$F6:$XCT6)</f>
        <v>180000</v>
      </c>
      <c r="C6" s="73">
        <f t="shared" si="29"/>
        <v>16000</v>
      </c>
      <c r="D6" s="73">
        <f t="shared" si="15"/>
        <v>164000</v>
      </c>
      <c r="E6" s="57">
        <f t="shared" si="16"/>
        <v>0.9111111111</v>
      </c>
      <c r="F6" s="71">
        <v>15000.0</v>
      </c>
      <c r="G6" s="72">
        <v>16000.0</v>
      </c>
      <c r="H6" s="73">
        <f t="shared" si="30"/>
        <v>-1000</v>
      </c>
      <c r="I6" s="60">
        <f t="shared" si="17"/>
        <v>-0.06666666667</v>
      </c>
      <c r="J6" s="61"/>
      <c r="K6" s="71">
        <v>15000.0</v>
      </c>
      <c r="L6" s="72"/>
      <c r="M6" s="73" t="str">
        <f t="shared" si="31"/>
        <v/>
      </c>
      <c r="N6" s="60">
        <f t="shared" si="18"/>
        <v>0</v>
      </c>
      <c r="O6" s="61"/>
      <c r="P6" s="71">
        <v>15000.0</v>
      </c>
      <c r="Q6" s="72"/>
      <c r="R6" s="73" t="str">
        <f t="shared" si="32"/>
        <v/>
      </c>
      <c r="S6" s="60">
        <f t="shared" si="19"/>
        <v>0</v>
      </c>
      <c r="T6" s="61"/>
      <c r="U6" s="71">
        <v>15000.0</v>
      </c>
      <c r="V6" s="72"/>
      <c r="W6" s="73" t="str">
        <f t="shared" si="33"/>
        <v/>
      </c>
      <c r="X6" s="60">
        <f t="shared" si="20"/>
        <v>0</v>
      </c>
      <c r="Y6" s="61"/>
      <c r="Z6" s="71">
        <v>15000.0</v>
      </c>
      <c r="AA6" s="72"/>
      <c r="AB6" s="73" t="str">
        <f t="shared" si="34"/>
        <v/>
      </c>
      <c r="AC6" s="60">
        <f t="shared" si="21"/>
        <v>0</v>
      </c>
      <c r="AD6" s="61"/>
      <c r="AE6" s="71">
        <v>15000.0</v>
      </c>
      <c r="AF6" s="72"/>
      <c r="AG6" s="73" t="str">
        <f t="shared" si="35"/>
        <v/>
      </c>
      <c r="AH6" s="60">
        <f t="shared" si="22"/>
        <v>0</v>
      </c>
      <c r="AI6" s="61"/>
      <c r="AJ6" s="71">
        <v>15000.0</v>
      </c>
      <c r="AK6" s="72"/>
      <c r="AL6" s="73" t="str">
        <f t="shared" si="36"/>
        <v/>
      </c>
      <c r="AM6" s="60">
        <f t="shared" si="23"/>
        <v>0</v>
      </c>
      <c r="AN6" s="61"/>
      <c r="AO6" s="71">
        <v>15000.0</v>
      </c>
      <c r="AP6" s="72"/>
      <c r="AQ6" s="73" t="str">
        <f t="shared" si="37"/>
        <v/>
      </c>
      <c r="AR6" s="60">
        <f t="shared" si="24"/>
        <v>0</v>
      </c>
      <c r="AS6" s="61"/>
      <c r="AT6" s="71">
        <v>15000.0</v>
      </c>
      <c r="AU6" s="72"/>
      <c r="AV6" s="73" t="str">
        <f t="shared" si="38"/>
        <v/>
      </c>
      <c r="AW6" s="60">
        <f t="shared" si="25"/>
        <v>0</v>
      </c>
      <c r="AX6" s="61"/>
      <c r="AY6" s="71">
        <v>15000.0</v>
      </c>
      <c r="AZ6" s="72"/>
      <c r="BA6" s="73" t="str">
        <f t="shared" si="39"/>
        <v/>
      </c>
      <c r="BB6" s="60">
        <f t="shared" si="26"/>
        <v>0</v>
      </c>
      <c r="BC6" s="61"/>
      <c r="BD6" s="71">
        <v>15000.0</v>
      </c>
      <c r="BE6" s="72"/>
      <c r="BF6" s="73" t="str">
        <f t="shared" si="40"/>
        <v/>
      </c>
      <c r="BG6" s="60">
        <f t="shared" si="27"/>
        <v>0</v>
      </c>
      <c r="BH6" s="61"/>
      <c r="BI6" s="71">
        <v>15000.0</v>
      </c>
      <c r="BJ6" s="72"/>
      <c r="BK6" s="73" t="str">
        <f t="shared" si="41"/>
        <v/>
      </c>
      <c r="BL6" s="60">
        <f t="shared" si="28"/>
        <v>0</v>
      </c>
      <c r="BM6" s="61"/>
    </row>
    <row r="7" ht="14.25" customHeight="1">
      <c r="A7" s="70" t="s">
        <v>43</v>
      </c>
      <c r="B7" s="74">
        <f t="shared" ref="B7:C7" si="42">SUMIF($F$3:$XCT$3,B$3,$F7:$XCT7)</f>
        <v>60000</v>
      </c>
      <c r="C7" s="73">
        <f t="shared" si="42"/>
        <v>4500</v>
      </c>
      <c r="D7" s="73">
        <f t="shared" si="15"/>
        <v>55500</v>
      </c>
      <c r="E7" s="57">
        <f t="shared" si="16"/>
        <v>0.925</v>
      </c>
      <c r="F7" s="71">
        <v>5000.0</v>
      </c>
      <c r="G7" s="72">
        <v>4500.0</v>
      </c>
      <c r="H7" s="73">
        <f t="shared" si="30"/>
        <v>500</v>
      </c>
      <c r="I7" s="60">
        <f t="shared" si="17"/>
        <v>0.1</v>
      </c>
      <c r="J7" s="61"/>
      <c r="K7" s="71">
        <v>5000.0</v>
      </c>
      <c r="L7" s="72"/>
      <c r="M7" s="73" t="str">
        <f t="shared" si="31"/>
        <v/>
      </c>
      <c r="N7" s="60">
        <f t="shared" si="18"/>
        <v>0</v>
      </c>
      <c r="O7" s="61"/>
      <c r="P7" s="71">
        <v>5000.0</v>
      </c>
      <c r="Q7" s="72"/>
      <c r="R7" s="73" t="str">
        <f t="shared" si="32"/>
        <v/>
      </c>
      <c r="S7" s="60">
        <f t="shared" si="19"/>
        <v>0</v>
      </c>
      <c r="T7" s="61"/>
      <c r="U7" s="71">
        <v>5000.0</v>
      </c>
      <c r="V7" s="72"/>
      <c r="W7" s="73" t="str">
        <f t="shared" si="33"/>
        <v/>
      </c>
      <c r="X7" s="60">
        <f t="shared" si="20"/>
        <v>0</v>
      </c>
      <c r="Y7" s="61"/>
      <c r="Z7" s="71">
        <v>5000.0</v>
      </c>
      <c r="AA7" s="72"/>
      <c r="AB7" s="73" t="str">
        <f t="shared" si="34"/>
        <v/>
      </c>
      <c r="AC7" s="60">
        <f t="shared" si="21"/>
        <v>0</v>
      </c>
      <c r="AD7" s="61"/>
      <c r="AE7" s="71">
        <v>5000.0</v>
      </c>
      <c r="AF7" s="72"/>
      <c r="AG7" s="73" t="str">
        <f t="shared" si="35"/>
        <v/>
      </c>
      <c r="AH7" s="60">
        <f t="shared" si="22"/>
        <v>0</v>
      </c>
      <c r="AI7" s="61"/>
      <c r="AJ7" s="71">
        <v>5000.0</v>
      </c>
      <c r="AK7" s="72"/>
      <c r="AL7" s="73" t="str">
        <f t="shared" si="36"/>
        <v/>
      </c>
      <c r="AM7" s="60">
        <f t="shared" si="23"/>
        <v>0</v>
      </c>
      <c r="AN7" s="61"/>
      <c r="AO7" s="71">
        <v>5000.0</v>
      </c>
      <c r="AP7" s="72"/>
      <c r="AQ7" s="73" t="str">
        <f t="shared" si="37"/>
        <v/>
      </c>
      <c r="AR7" s="60">
        <f t="shared" si="24"/>
        <v>0</v>
      </c>
      <c r="AS7" s="61"/>
      <c r="AT7" s="71">
        <v>5000.0</v>
      </c>
      <c r="AU7" s="72"/>
      <c r="AV7" s="73" t="str">
        <f t="shared" si="38"/>
        <v/>
      </c>
      <c r="AW7" s="60">
        <f t="shared" si="25"/>
        <v>0</v>
      </c>
      <c r="AX7" s="61"/>
      <c r="AY7" s="71">
        <v>5000.0</v>
      </c>
      <c r="AZ7" s="72"/>
      <c r="BA7" s="73" t="str">
        <f t="shared" si="39"/>
        <v/>
      </c>
      <c r="BB7" s="60">
        <f t="shared" si="26"/>
        <v>0</v>
      </c>
      <c r="BC7" s="61"/>
      <c r="BD7" s="71">
        <v>5000.0</v>
      </c>
      <c r="BE7" s="72"/>
      <c r="BF7" s="73" t="str">
        <f t="shared" si="40"/>
        <v/>
      </c>
      <c r="BG7" s="60">
        <f t="shared" si="27"/>
        <v>0</v>
      </c>
      <c r="BH7" s="61"/>
      <c r="BI7" s="71">
        <v>5000.0</v>
      </c>
      <c r="BJ7" s="72"/>
      <c r="BK7" s="73" t="str">
        <f t="shared" si="41"/>
        <v/>
      </c>
      <c r="BL7" s="60">
        <f t="shared" si="28"/>
        <v>0</v>
      </c>
      <c r="BM7" s="61"/>
    </row>
    <row r="8" ht="14.25" customHeight="1">
      <c r="A8" s="70" t="s">
        <v>44</v>
      </c>
      <c r="B8" s="74">
        <f t="shared" ref="B8:C8" si="43">SUMIF($F$3:$XCT$3,B$3,$F8:$XCT8)</f>
        <v>42000</v>
      </c>
      <c r="C8" s="73">
        <f t="shared" si="43"/>
        <v>2700</v>
      </c>
      <c r="D8" s="73">
        <f t="shared" si="15"/>
        <v>39300</v>
      </c>
      <c r="E8" s="57">
        <f t="shared" si="16"/>
        <v>0.9357142857</v>
      </c>
      <c r="F8" s="71">
        <v>3500.0</v>
      </c>
      <c r="G8" s="72">
        <v>2700.0</v>
      </c>
      <c r="H8" s="73">
        <f t="shared" si="30"/>
        <v>800</v>
      </c>
      <c r="I8" s="60">
        <f t="shared" si="17"/>
        <v>0.2285714286</v>
      </c>
      <c r="J8" s="61"/>
      <c r="K8" s="71">
        <v>3500.0</v>
      </c>
      <c r="L8" s="72"/>
      <c r="M8" s="73" t="str">
        <f t="shared" si="31"/>
        <v/>
      </c>
      <c r="N8" s="60">
        <f t="shared" si="18"/>
        <v>0</v>
      </c>
      <c r="O8" s="61"/>
      <c r="P8" s="71">
        <v>3500.0</v>
      </c>
      <c r="Q8" s="72"/>
      <c r="R8" s="73" t="str">
        <f t="shared" si="32"/>
        <v/>
      </c>
      <c r="S8" s="60">
        <f t="shared" si="19"/>
        <v>0</v>
      </c>
      <c r="T8" s="61"/>
      <c r="U8" s="71">
        <v>3500.0</v>
      </c>
      <c r="V8" s="72"/>
      <c r="W8" s="73" t="str">
        <f t="shared" si="33"/>
        <v/>
      </c>
      <c r="X8" s="60">
        <f t="shared" si="20"/>
        <v>0</v>
      </c>
      <c r="Y8" s="61"/>
      <c r="Z8" s="71">
        <v>3500.0</v>
      </c>
      <c r="AA8" s="72"/>
      <c r="AB8" s="73" t="str">
        <f t="shared" si="34"/>
        <v/>
      </c>
      <c r="AC8" s="60">
        <f t="shared" si="21"/>
        <v>0</v>
      </c>
      <c r="AD8" s="61"/>
      <c r="AE8" s="71">
        <v>3500.0</v>
      </c>
      <c r="AF8" s="72"/>
      <c r="AG8" s="73" t="str">
        <f t="shared" si="35"/>
        <v/>
      </c>
      <c r="AH8" s="60">
        <f t="shared" si="22"/>
        <v>0</v>
      </c>
      <c r="AI8" s="61"/>
      <c r="AJ8" s="71">
        <v>3500.0</v>
      </c>
      <c r="AK8" s="72"/>
      <c r="AL8" s="73" t="str">
        <f t="shared" si="36"/>
        <v/>
      </c>
      <c r="AM8" s="60">
        <f t="shared" si="23"/>
        <v>0</v>
      </c>
      <c r="AN8" s="61"/>
      <c r="AO8" s="71">
        <v>3500.0</v>
      </c>
      <c r="AP8" s="72"/>
      <c r="AQ8" s="73" t="str">
        <f t="shared" si="37"/>
        <v/>
      </c>
      <c r="AR8" s="60">
        <f t="shared" si="24"/>
        <v>0</v>
      </c>
      <c r="AS8" s="61"/>
      <c r="AT8" s="71">
        <v>3500.0</v>
      </c>
      <c r="AU8" s="72"/>
      <c r="AV8" s="73" t="str">
        <f t="shared" si="38"/>
        <v/>
      </c>
      <c r="AW8" s="60">
        <f t="shared" si="25"/>
        <v>0</v>
      </c>
      <c r="AX8" s="61"/>
      <c r="AY8" s="71">
        <v>3500.0</v>
      </c>
      <c r="AZ8" s="72"/>
      <c r="BA8" s="73" t="str">
        <f t="shared" si="39"/>
        <v/>
      </c>
      <c r="BB8" s="60">
        <f t="shared" si="26"/>
        <v>0</v>
      </c>
      <c r="BC8" s="61"/>
      <c r="BD8" s="71">
        <v>3500.0</v>
      </c>
      <c r="BE8" s="72"/>
      <c r="BF8" s="73" t="str">
        <f t="shared" si="40"/>
        <v/>
      </c>
      <c r="BG8" s="60">
        <f t="shared" si="27"/>
        <v>0</v>
      </c>
      <c r="BH8" s="61"/>
      <c r="BI8" s="71">
        <v>3500.0</v>
      </c>
      <c r="BJ8" s="72"/>
      <c r="BK8" s="73" t="str">
        <f t="shared" si="41"/>
        <v/>
      </c>
      <c r="BL8" s="60">
        <f t="shared" si="28"/>
        <v>0</v>
      </c>
      <c r="BM8" s="61"/>
    </row>
    <row r="9" ht="14.25" customHeight="1">
      <c r="A9" s="70" t="s">
        <v>46</v>
      </c>
      <c r="B9" s="74">
        <f t="shared" ref="B9:C9" si="44">SUMIF($F$3:$XCT$3,B$3,$F9:$XCT9)</f>
        <v>12000</v>
      </c>
      <c r="C9" s="73">
        <f t="shared" si="44"/>
        <v>500</v>
      </c>
      <c r="D9" s="73">
        <f t="shared" si="15"/>
        <v>11500</v>
      </c>
      <c r="E9" s="57">
        <f t="shared" si="16"/>
        <v>0.9583333333</v>
      </c>
      <c r="F9" s="71">
        <v>1000.0</v>
      </c>
      <c r="G9" s="72">
        <v>500.0</v>
      </c>
      <c r="H9" s="73">
        <f t="shared" si="30"/>
        <v>500</v>
      </c>
      <c r="I9" s="60">
        <f t="shared" si="17"/>
        <v>0.5</v>
      </c>
      <c r="J9" s="61"/>
      <c r="K9" s="71">
        <v>1000.0</v>
      </c>
      <c r="L9" s="72"/>
      <c r="M9" s="73" t="str">
        <f t="shared" si="31"/>
        <v/>
      </c>
      <c r="N9" s="60">
        <f t="shared" si="18"/>
        <v>0</v>
      </c>
      <c r="O9" s="61"/>
      <c r="P9" s="71">
        <v>1000.0</v>
      </c>
      <c r="Q9" s="72"/>
      <c r="R9" s="73" t="str">
        <f t="shared" si="32"/>
        <v/>
      </c>
      <c r="S9" s="60">
        <f t="shared" si="19"/>
        <v>0</v>
      </c>
      <c r="T9" s="61"/>
      <c r="U9" s="71">
        <v>1000.0</v>
      </c>
      <c r="V9" s="72"/>
      <c r="W9" s="73" t="str">
        <f t="shared" si="33"/>
        <v/>
      </c>
      <c r="X9" s="60">
        <f t="shared" si="20"/>
        <v>0</v>
      </c>
      <c r="Y9" s="61"/>
      <c r="Z9" s="71">
        <v>1000.0</v>
      </c>
      <c r="AA9" s="72"/>
      <c r="AB9" s="73" t="str">
        <f t="shared" si="34"/>
        <v/>
      </c>
      <c r="AC9" s="60">
        <f t="shared" si="21"/>
        <v>0</v>
      </c>
      <c r="AD9" s="61"/>
      <c r="AE9" s="71">
        <v>1000.0</v>
      </c>
      <c r="AF9" s="72"/>
      <c r="AG9" s="73" t="str">
        <f t="shared" si="35"/>
        <v/>
      </c>
      <c r="AH9" s="60">
        <f t="shared" si="22"/>
        <v>0</v>
      </c>
      <c r="AI9" s="61"/>
      <c r="AJ9" s="71">
        <v>1000.0</v>
      </c>
      <c r="AK9" s="72"/>
      <c r="AL9" s="73" t="str">
        <f t="shared" si="36"/>
        <v/>
      </c>
      <c r="AM9" s="60">
        <f t="shared" si="23"/>
        <v>0</v>
      </c>
      <c r="AN9" s="61"/>
      <c r="AO9" s="71">
        <v>1000.0</v>
      </c>
      <c r="AP9" s="72"/>
      <c r="AQ9" s="73" t="str">
        <f t="shared" si="37"/>
        <v/>
      </c>
      <c r="AR9" s="60">
        <f t="shared" si="24"/>
        <v>0</v>
      </c>
      <c r="AS9" s="61"/>
      <c r="AT9" s="71">
        <v>1000.0</v>
      </c>
      <c r="AU9" s="72"/>
      <c r="AV9" s="73" t="str">
        <f t="shared" si="38"/>
        <v/>
      </c>
      <c r="AW9" s="60">
        <f t="shared" si="25"/>
        <v>0</v>
      </c>
      <c r="AX9" s="61"/>
      <c r="AY9" s="71">
        <v>1000.0</v>
      </c>
      <c r="AZ9" s="72"/>
      <c r="BA9" s="73" t="str">
        <f t="shared" si="39"/>
        <v/>
      </c>
      <c r="BB9" s="60">
        <f t="shared" si="26"/>
        <v>0</v>
      </c>
      <c r="BC9" s="61"/>
      <c r="BD9" s="71">
        <v>1000.0</v>
      </c>
      <c r="BE9" s="72"/>
      <c r="BF9" s="73" t="str">
        <f t="shared" si="40"/>
        <v/>
      </c>
      <c r="BG9" s="60">
        <f t="shared" si="27"/>
        <v>0</v>
      </c>
      <c r="BH9" s="61"/>
      <c r="BI9" s="71">
        <v>1000.0</v>
      </c>
      <c r="BJ9" s="72"/>
      <c r="BK9" s="73" t="str">
        <f t="shared" si="41"/>
        <v/>
      </c>
      <c r="BL9" s="60">
        <f t="shared" si="28"/>
        <v>0</v>
      </c>
      <c r="BM9" s="61"/>
    </row>
    <row r="10" ht="14.25" customHeight="1">
      <c r="A10" s="70" t="s">
        <v>48</v>
      </c>
      <c r="B10" s="74">
        <f t="shared" ref="B10:C10" si="45">SUMIF($F$3:$XCT$3,B$3,$F10:$XCT10)</f>
        <v>6000</v>
      </c>
      <c r="C10" s="73">
        <f t="shared" si="45"/>
        <v>0</v>
      </c>
      <c r="D10" s="73">
        <f t="shared" si="15"/>
        <v>6000</v>
      </c>
      <c r="E10" s="57">
        <f t="shared" si="16"/>
        <v>1</v>
      </c>
      <c r="F10" s="71">
        <v>500.0</v>
      </c>
      <c r="G10" s="72">
        <v>0.0</v>
      </c>
      <c r="H10" s="73">
        <f t="shared" si="30"/>
        <v>500</v>
      </c>
      <c r="I10" s="60">
        <f t="shared" si="17"/>
        <v>1</v>
      </c>
      <c r="J10" s="61"/>
      <c r="K10" s="71">
        <v>500.0</v>
      </c>
      <c r="L10" s="72"/>
      <c r="M10" s="73" t="str">
        <f t="shared" si="31"/>
        <v/>
      </c>
      <c r="N10" s="60">
        <f t="shared" si="18"/>
        <v>0</v>
      </c>
      <c r="O10" s="61"/>
      <c r="P10" s="71">
        <v>500.0</v>
      </c>
      <c r="Q10" s="72"/>
      <c r="R10" s="73" t="str">
        <f t="shared" si="32"/>
        <v/>
      </c>
      <c r="S10" s="60">
        <f t="shared" si="19"/>
        <v>0</v>
      </c>
      <c r="T10" s="61"/>
      <c r="U10" s="71">
        <v>500.0</v>
      </c>
      <c r="V10" s="72"/>
      <c r="W10" s="73" t="str">
        <f t="shared" si="33"/>
        <v/>
      </c>
      <c r="X10" s="60">
        <f t="shared" si="20"/>
        <v>0</v>
      </c>
      <c r="Y10" s="61"/>
      <c r="Z10" s="71">
        <v>500.0</v>
      </c>
      <c r="AA10" s="72"/>
      <c r="AB10" s="73" t="str">
        <f t="shared" si="34"/>
        <v/>
      </c>
      <c r="AC10" s="60">
        <f t="shared" si="21"/>
        <v>0</v>
      </c>
      <c r="AD10" s="61"/>
      <c r="AE10" s="71">
        <v>500.0</v>
      </c>
      <c r="AF10" s="72"/>
      <c r="AG10" s="73" t="str">
        <f t="shared" si="35"/>
        <v/>
      </c>
      <c r="AH10" s="60">
        <f t="shared" si="22"/>
        <v>0</v>
      </c>
      <c r="AI10" s="61"/>
      <c r="AJ10" s="71">
        <v>500.0</v>
      </c>
      <c r="AK10" s="72"/>
      <c r="AL10" s="73" t="str">
        <f t="shared" si="36"/>
        <v/>
      </c>
      <c r="AM10" s="60">
        <f t="shared" si="23"/>
        <v>0</v>
      </c>
      <c r="AN10" s="61"/>
      <c r="AO10" s="71">
        <v>500.0</v>
      </c>
      <c r="AP10" s="72"/>
      <c r="AQ10" s="73" t="str">
        <f t="shared" si="37"/>
        <v/>
      </c>
      <c r="AR10" s="60">
        <f t="shared" si="24"/>
        <v>0</v>
      </c>
      <c r="AS10" s="61"/>
      <c r="AT10" s="71">
        <v>500.0</v>
      </c>
      <c r="AU10" s="72"/>
      <c r="AV10" s="73" t="str">
        <f t="shared" si="38"/>
        <v/>
      </c>
      <c r="AW10" s="60">
        <f t="shared" si="25"/>
        <v>0</v>
      </c>
      <c r="AX10" s="61"/>
      <c r="AY10" s="71">
        <v>500.0</v>
      </c>
      <c r="AZ10" s="72"/>
      <c r="BA10" s="73" t="str">
        <f t="shared" si="39"/>
        <v/>
      </c>
      <c r="BB10" s="60">
        <f t="shared" si="26"/>
        <v>0</v>
      </c>
      <c r="BC10" s="61"/>
      <c r="BD10" s="71">
        <v>500.0</v>
      </c>
      <c r="BE10" s="72"/>
      <c r="BF10" s="73" t="str">
        <f t="shared" si="40"/>
        <v/>
      </c>
      <c r="BG10" s="60">
        <f t="shared" si="27"/>
        <v>0</v>
      </c>
      <c r="BH10" s="61"/>
      <c r="BI10" s="71">
        <v>500.0</v>
      </c>
      <c r="BJ10" s="72"/>
      <c r="BK10" s="73" t="str">
        <f t="shared" si="41"/>
        <v/>
      </c>
      <c r="BL10" s="60">
        <f t="shared" si="28"/>
        <v>0</v>
      </c>
      <c r="BM10" s="61"/>
    </row>
    <row r="11" ht="14.25" customHeight="1">
      <c r="A11" s="70" t="s">
        <v>49</v>
      </c>
      <c r="B11" s="74">
        <f t="shared" ref="B11:C11" si="46">SUMIF($F$3:$XCT$3,B$3,$F11:$XCT11)</f>
        <v>18000</v>
      </c>
      <c r="C11" s="73">
        <f t="shared" si="46"/>
        <v>1800</v>
      </c>
      <c r="D11" s="73">
        <f t="shared" si="15"/>
        <v>16200</v>
      </c>
      <c r="E11" s="57">
        <f t="shared" si="16"/>
        <v>0.9</v>
      </c>
      <c r="F11" s="71">
        <v>1500.0</v>
      </c>
      <c r="G11" s="72">
        <v>1800.0</v>
      </c>
      <c r="H11" s="73">
        <f t="shared" si="30"/>
        <v>-300</v>
      </c>
      <c r="I11" s="60">
        <f t="shared" si="17"/>
        <v>-0.2</v>
      </c>
      <c r="J11" s="61"/>
      <c r="K11" s="71">
        <v>1500.0</v>
      </c>
      <c r="L11" s="72"/>
      <c r="M11" s="73" t="str">
        <f t="shared" si="31"/>
        <v/>
      </c>
      <c r="N11" s="60">
        <f t="shared" si="18"/>
        <v>0</v>
      </c>
      <c r="O11" s="61"/>
      <c r="P11" s="71">
        <v>1500.0</v>
      </c>
      <c r="Q11" s="72"/>
      <c r="R11" s="73" t="str">
        <f t="shared" si="32"/>
        <v/>
      </c>
      <c r="S11" s="60">
        <f t="shared" si="19"/>
        <v>0</v>
      </c>
      <c r="T11" s="61"/>
      <c r="U11" s="71">
        <v>1500.0</v>
      </c>
      <c r="V11" s="72"/>
      <c r="W11" s="73" t="str">
        <f t="shared" si="33"/>
        <v/>
      </c>
      <c r="X11" s="60">
        <f t="shared" si="20"/>
        <v>0</v>
      </c>
      <c r="Y11" s="61"/>
      <c r="Z11" s="71">
        <v>1500.0</v>
      </c>
      <c r="AA11" s="72"/>
      <c r="AB11" s="73" t="str">
        <f t="shared" si="34"/>
        <v/>
      </c>
      <c r="AC11" s="60">
        <f t="shared" si="21"/>
        <v>0</v>
      </c>
      <c r="AD11" s="61"/>
      <c r="AE11" s="71">
        <v>1500.0</v>
      </c>
      <c r="AF11" s="72"/>
      <c r="AG11" s="73" t="str">
        <f t="shared" si="35"/>
        <v/>
      </c>
      <c r="AH11" s="60">
        <f t="shared" si="22"/>
        <v>0</v>
      </c>
      <c r="AI11" s="61"/>
      <c r="AJ11" s="71">
        <v>1500.0</v>
      </c>
      <c r="AK11" s="72"/>
      <c r="AL11" s="73" t="str">
        <f t="shared" si="36"/>
        <v/>
      </c>
      <c r="AM11" s="60">
        <f t="shared" si="23"/>
        <v>0</v>
      </c>
      <c r="AN11" s="61"/>
      <c r="AO11" s="71">
        <v>1500.0</v>
      </c>
      <c r="AP11" s="72"/>
      <c r="AQ11" s="73" t="str">
        <f t="shared" si="37"/>
        <v/>
      </c>
      <c r="AR11" s="60">
        <f t="shared" si="24"/>
        <v>0</v>
      </c>
      <c r="AS11" s="61"/>
      <c r="AT11" s="71">
        <v>1500.0</v>
      </c>
      <c r="AU11" s="72"/>
      <c r="AV11" s="73" t="str">
        <f t="shared" si="38"/>
        <v/>
      </c>
      <c r="AW11" s="60">
        <f t="shared" si="25"/>
        <v>0</v>
      </c>
      <c r="AX11" s="61"/>
      <c r="AY11" s="71">
        <v>1500.0</v>
      </c>
      <c r="AZ11" s="72"/>
      <c r="BA11" s="73" t="str">
        <f t="shared" si="39"/>
        <v/>
      </c>
      <c r="BB11" s="60">
        <f t="shared" si="26"/>
        <v>0</v>
      </c>
      <c r="BC11" s="61"/>
      <c r="BD11" s="71">
        <v>1500.0</v>
      </c>
      <c r="BE11" s="72"/>
      <c r="BF11" s="73" t="str">
        <f t="shared" si="40"/>
        <v/>
      </c>
      <c r="BG11" s="60">
        <f t="shared" si="27"/>
        <v>0</v>
      </c>
      <c r="BH11" s="61"/>
      <c r="BI11" s="71">
        <v>1500.0</v>
      </c>
      <c r="BJ11" s="72"/>
      <c r="BK11" s="73" t="str">
        <f t="shared" si="41"/>
        <v/>
      </c>
      <c r="BL11" s="60">
        <f t="shared" si="28"/>
        <v>0</v>
      </c>
      <c r="BM11" s="61"/>
    </row>
    <row r="12" ht="14.25" customHeight="1">
      <c r="A12" s="70" t="s">
        <v>50</v>
      </c>
      <c r="B12" s="74">
        <f t="shared" ref="B12:C12" si="47">SUMIF($F$3:$XCT$3,B$3,$F12:$XCT12)</f>
        <v>40800</v>
      </c>
      <c r="C12" s="73">
        <f t="shared" si="47"/>
        <v>3400</v>
      </c>
      <c r="D12" s="73">
        <f t="shared" si="15"/>
        <v>37400</v>
      </c>
      <c r="E12" s="57">
        <f t="shared" si="16"/>
        <v>0.9166666667</v>
      </c>
      <c r="F12" s="71">
        <v>3400.0</v>
      </c>
      <c r="G12" s="72">
        <v>3400.0</v>
      </c>
      <c r="H12" s="73">
        <f t="shared" si="30"/>
        <v>0</v>
      </c>
      <c r="I12" s="60">
        <f t="shared" si="17"/>
        <v>0</v>
      </c>
      <c r="J12" s="61"/>
      <c r="K12" s="71">
        <v>3400.0</v>
      </c>
      <c r="L12" s="72"/>
      <c r="M12" s="73" t="str">
        <f t="shared" si="31"/>
        <v/>
      </c>
      <c r="N12" s="60">
        <f t="shared" si="18"/>
        <v>0</v>
      </c>
      <c r="O12" s="61"/>
      <c r="P12" s="71">
        <v>3400.0</v>
      </c>
      <c r="Q12" s="72"/>
      <c r="R12" s="73" t="str">
        <f t="shared" si="32"/>
        <v/>
      </c>
      <c r="S12" s="60">
        <f t="shared" si="19"/>
        <v>0</v>
      </c>
      <c r="T12" s="61"/>
      <c r="U12" s="71">
        <v>3400.0</v>
      </c>
      <c r="V12" s="72"/>
      <c r="W12" s="73" t="str">
        <f t="shared" si="33"/>
        <v/>
      </c>
      <c r="X12" s="60">
        <f t="shared" si="20"/>
        <v>0</v>
      </c>
      <c r="Y12" s="61"/>
      <c r="Z12" s="71">
        <v>3400.0</v>
      </c>
      <c r="AA12" s="72"/>
      <c r="AB12" s="73" t="str">
        <f t="shared" si="34"/>
        <v/>
      </c>
      <c r="AC12" s="60">
        <f t="shared" si="21"/>
        <v>0</v>
      </c>
      <c r="AD12" s="61"/>
      <c r="AE12" s="71">
        <v>3400.0</v>
      </c>
      <c r="AF12" s="72"/>
      <c r="AG12" s="73" t="str">
        <f t="shared" si="35"/>
        <v/>
      </c>
      <c r="AH12" s="60">
        <f t="shared" si="22"/>
        <v>0</v>
      </c>
      <c r="AI12" s="61"/>
      <c r="AJ12" s="71">
        <v>3400.0</v>
      </c>
      <c r="AK12" s="72"/>
      <c r="AL12" s="73" t="str">
        <f t="shared" si="36"/>
        <v/>
      </c>
      <c r="AM12" s="60">
        <f t="shared" si="23"/>
        <v>0</v>
      </c>
      <c r="AN12" s="61"/>
      <c r="AO12" s="71">
        <v>3400.0</v>
      </c>
      <c r="AP12" s="72"/>
      <c r="AQ12" s="73" t="str">
        <f t="shared" si="37"/>
        <v/>
      </c>
      <c r="AR12" s="60">
        <f t="shared" si="24"/>
        <v>0</v>
      </c>
      <c r="AS12" s="61"/>
      <c r="AT12" s="71">
        <v>3400.0</v>
      </c>
      <c r="AU12" s="72"/>
      <c r="AV12" s="73" t="str">
        <f t="shared" si="38"/>
        <v/>
      </c>
      <c r="AW12" s="60">
        <f t="shared" si="25"/>
        <v>0</v>
      </c>
      <c r="AX12" s="61"/>
      <c r="AY12" s="71">
        <v>3400.0</v>
      </c>
      <c r="AZ12" s="72"/>
      <c r="BA12" s="73" t="str">
        <f t="shared" si="39"/>
        <v/>
      </c>
      <c r="BB12" s="60">
        <f t="shared" si="26"/>
        <v>0</v>
      </c>
      <c r="BC12" s="61"/>
      <c r="BD12" s="71">
        <v>3400.0</v>
      </c>
      <c r="BE12" s="72"/>
      <c r="BF12" s="73" t="str">
        <f t="shared" si="40"/>
        <v/>
      </c>
      <c r="BG12" s="60">
        <f t="shared" si="27"/>
        <v>0</v>
      </c>
      <c r="BH12" s="61"/>
      <c r="BI12" s="71">
        <v>3400.0</v>
      </c>
      <c r="BJ12" s="72"/>
      <c r="BK12" s="73" t="str">
        <f t="shared" si="41"/>
        <v/>
      </c>
      <c r="BL12" s="60">
        <f t="shared" si="28"/>
        <v>0</v>
      </c>
      <c r="BM12" s="61"/>
    </row>
    <row r="13" ht="14.25" customHeight="1">
      <c r="A13" s="70" t="s">
        <v>51</v>
      </c>
      <c r="B13" s="90">
        <f t="shared" ref="B13:C13" si="48">SUMIF($F$3:$XCT$3,B$3,$F13:$XCT13)</f>
        <v>84000</v>
      </c>
      <c r="C13" s="91">
        <f t="shared" si="48"/>
        <v>6500</v>
      </c>
      <c r="D13" s="91">
        <f t="shared" si="15"/>
        <v>77500</v>
      </c>
      <c r="E13" s="92">
        <f t="shared" si="16"/>
        <v>0.9226190476</v>
      </c>
      <c r="F13" s="93">
        <v>7000.0</v>
      </c>
      <c r="G13" s="94">
        <v>6500.0</v>
      </c>
      <c r="H13" s="91">
        <f t="shared" si="30"/>
        <v>500</v>
      </c>
      <c r="I13" s="95">
        <f t="shared" si="17"/>
        <v>0.07142857143</v>
      </c>
      <c r="J13" s="96"/>
      <c r="K13" s="93">
        <v>7000.0</v>
      </c>
      <c r="L13" s="94"/>
      <c r="M13" s="91" t="str">
        <f t="shared" si="31"/>
        <v/>
      </c>
      <c r="N13" s="95">
        <f t="shared" si="18"/>
        <v>0</v>
      </c>
      <c r="O13" s="96"/>
      <c r="P13" s="93">
        <v>7000.0</v>
      </c>
      <c r="Q13" s="94"/>
      <c r="R13" s="91" t="str">
        <f t="shared" si="32"/>
        <v/>
      </c>
      <c r="S13" s="95">
        <f t="shared" si="19"/>
        <v>0</v>
      </c>
      <c r="T13" s="96"/>
      <c r="U13" s="93">
        <v>7000.0</v>
      </c>
      <c r="V13" s="94"/>
      <c r="W13" s="91" t="str">
        <f t="shared" si="33"/>
        <v/>
      </c>
      <c r="X13" s="95">
        <f t="shared" si="20"/>
        <v>0</v>
      </c>
      <c r="Y13" s="96"/>
      <c r="Z13" s="93">
        <v>7000.0</v>
      </c>
      <c r="AA13" s="94"/>
      <c r="AB13" s="91" t="str">
        <f t="shared" si="34"/>
        <v/>
      </c>
      <c r="AC13" s="95">
        <f t="shared" si="21"/>
        <v>0</v>
      </c>
      <c r="AD13" s="96"/>
      <c r="AE13" s="93">
        <v>7000.0</v>
      </c>
      <c r="AF13" s="94"/>
      <c r="AG13" s="91" t="str">
        <f t="shared" si="35"/>
        <v/>
      </c>
      <c r="AH13" s="95">
        <f t="shared" si="22"/>
        <v>0</v>
      </c>
      <c r="AI13" s="96"/>
      <c r="AJ13" s="93">
        <v>7000.0</v>
      </c>
      <c r="AK13" s="94"/>
      <c r="AL13" s="91" t="str">
        <f t="shared" si="36"/>
        <v/>
      </c>
      <c r="AM13" s="95">
        <f t="shared" si="23"/>
        <v>0</v>
      </c>
      <c r="AN13" s="96"/>
      <c r="AO13" s="93">
        <v>7000.0</v>
      </c>
      <c r="AP13" s="94"/>
      <c r="AQ13" s="91" t="str">
        <f t="shared" si="37"/>
        <v/>
      </c>
      <c r="AR13" s="95">
        <f t="shared" si="24"/>
        <v>0</v>
      </c>
      <c r="AS13" s="96"/>
      <c r="AT13" s="93">
        <v>7000.0</v>
      </c>
      <c r="AU13" s="94"/>
      <c r="AV13" s="91" t="str">
        <f t="shared" si="38"/>
        <v/>
      </c>
      <c r="AW13" s="95">
        <f t="shared" si="25"/>
        <v>0</v>
      </c>
      <c r="AX13" s="96"/>
      <c r="AY13" s="93">
        <v>7000.0</v>
      </c>
      <c r="AZ13" s="94"/>
      <c r="BA13" s="91" t="str">
        <f t="shared" si="39"/>
        <v/>
      </c>
      <c r="BB13" s="95">
        <f t="shared" si="26"/>
        <v>0</v>
      </c>
      <c r="BC13" s="96"/>
      <c r="BD13" s="93">
        <v>7000.0</v>
      </c>
      <c r="BE13" s="94"/>
      <c r="BF13" s="91" t="str">
        <f t="shared" si="40"/>
        <v/>
      </c>
      <c r="BG13" s="95">
        <f t="shared" si="27"/>
        <v>0</v>
      </c>
      <c r="BH13" s="96"/>
      <c r="BI13" s="93">
        <v>7000.0</v>
      </c>
      <c r="BJ13" s="94"/>
      <c r="BK13" s="91" t="str">
        <f t="shared" si="41"/>
        <v/>
      </c>
      <c r="BL13" s="95">
        <f t="shared" si="28"/>
        <v>0</v>
      </c>
      <c r="BM13" s="96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AJ2:AN2"/>
    <mergeCell ref="AO2:AS2"/>
    <mergeCell ref="AT2:AX2"/>
    <mergeCell ref="AY2:BC2"/>
    <mergeCell ref="BD2:BH2"/>
    <mergeCell ref="BI2:BM2"/>
    <mergeCell ref="B2:E2"/>
    <mergeCell ref="F2:J2"/>
    <mergeCell ref="K2:O2"/>
    <mergeCell ref="P2:T2"/>
    <mergeCell ref="U2:Y2"/>
    <mergeCell ref="Z2:AD2"/>
    <mergeCell ref="AE2:AI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 outlineLevelCol="1"/>
  <cols>
    <col customWidth="1" min="1" max="1" width="34.38"/>
    <col customWidth="1" min="2" max="3" width="8.38"/>
    <col customWidth="1" min="4" max="4" width="13.38"/>
    <col customWidth="1" min="5" max="5" width="5.25"/>
    <col customWidth="1" min="6" max="7" width="9.38" outlineLevel="1"/>
    <col customWidth="1" min="8" max="8" width="13.5" outlineLevel="1"/>
    <col customWidth="1" min="9" max="9" width="5.75" outlineLevel="1"/>
    <col customWidth="1" min="10" max="10" width="23.63" outlineLevel="1"/>
    <col customWidth="1" min="11" max="12" width="9.38" outlineLevel="1"/>
    <col customWidth="1" min="13" max="13" width="13.5" outlineLevel="1"/>
    <col customWidth="1" min="14" max="14" width="5.75" outlineLevel="1"/>
    <col customWidth="1" min="15" max="15" width="23.63" outlineLevel="1"/>
    <col customWidth="1" min="16" max="17" width="9.38" outlineLevel="1"/>
    <col customWidth="1" min="18" max="18" width="13.5" outlineLevel="1"/>
    <col customWidth="1" min="19" max="19" width="5.75" outlineLevel="1"/>
    <col customWidth="1" min="20" max="20" width="23.63" outlineLevel="1"/>
    <col customWidth="1" min="21" max="22" width="9.38" outlineLevel="1"/>
    <col customWidth="1" min="23" max="23" width="13.5" outlineLevel="1"/>
    <col customWidth="1" min="24" max="24" width="5.75" outlineLevel="1"/>
    <col customWidth="1" min="25" max="25" width="23.63" outlineLevel="1"/>
    <col customWidth="1" min="26" max="26" width="7.63"/>
  </cols>
  <sheetData>
    <row r="1" ht="14.25" customHeight="1">
      <c r="A1" s="2" t="s">
        <v>53</v>
      </c>
    </row>
    <row r="2" ht="14.25" customHeight="1">
      <c r="A2" s="3"/>
      <c r="B2" s="4" t="s">
        <v>2</v>
      </c>
      <c r="C2" s="5"/>
      <c r="D2" s="5"/>
      <c r="E2" s="6"/>
      <c r="F2" s="7" t="s">
        <v>54</v>
      </c>
      <c r="G2" s="5"/>
      <c r="H2" s="5"/>
      <c r="I2" s="5"/>
      <c r="J2" s="6"/>
      <c r="K2" s="7" t="s">
        <v>55</v>
      </c>
      <c r="L2" s="5"/>
      <c r="M2" s="5"/>
      <c r="N2" s="5"/>
      <c r="O2" s="6"/>
      <c r="P2" s="7" t="s">
        <v>56</v>
      </c>
      <c r="Q2" s="5"/>
      <c r="R2" s="5"/>
      <c r="S2" s="5"/>
      <c r="T2" s="6"/>
      <c r="U2" s="7" t="s">
        <v>57</v>
      </c>
      <c r="V2" s="5"/>
      <c r="W2" s="5"/>
      <c r="X2" s="5"/>
      <c r="Y2" s="6"/>
      <c r="Z2" s="3"/>
    </row>
    <row r="3" ht="14.25" customHeight="1">
      <c r="A3" s="20" t="s">
        <v>29</v>
      </c>
      <c r="B3" s="22" t="s">
        <v>18</v>
      </c>
      <c r="C3" s="24" t="s">
        <v>19</v>
      </c>
      <c r="D3" s="36" t="s">
        <v>30</v>
      </c>
      <c r="E3" s="27" t="s">
        <v>21</v>
      </c>
      <c r="F3" s="29" t="s">
        <v>18</v>
      </c>
      <c r="G3" s="31" t="s">
        <v>19</v>
      </c>
      <c r="H3" s="33" t="s">
        <v>30</v>
      </c>
      <c r="I3" s="31" t="s">
        <v>21</v>
      </c>
      <c r="J3" s="35" t="s">
        <v>23</v>
      </c>
      <c r="K3" s="29" t="s">
        <v>18</v>
      </c>
      <c r="L3" s="31" t="s">
        <v>19</v>
      </c>
      <c r="M3" s="33" t="s">
        <v>30</v>
      </c>
      <c r="N3" s="31" t="s">
        <v>21</v>
      </c>
      <c r="O3" s="35" t="s">
        <v>23</v>
      </c>
      <c r="P3" s="29" t="s">
        <v>18</v>
      </c>
      <c r="Q3" s="31" t="s">
        <v>19</v>
      </c>
      <c r="R3" s="33" t="s">
        <v>30</v>
      </c>
      <c r="S3" s="31" t="s">
        <v>21</v>
      </c>
      <c r="T3" s="35" t="s">
        <v>23</v>
      </c>
      <c r="U3" s="29" t="s">
        <v>18</v>
      </c>
      <c r="V3" s="31" t="s">
        <v>19</v>
      </c>
      <c r="W3" s="33" t="s">
        <v>30</v>
      </c>
      <c r="X3" s="31" t="s">
        <v>21</v>
      </c>
      <c r="Y3" s="35" t="s">
        <v>23</v>
      </c>
      <c r="Z3" s="3"/>
    </row>
    <row r="4" ht="14.25" customHeight="1">
      <c r="A4" s="42" t="s">
        <v>58</v>
      </c>
      <c r="B4" s="45">
        <f t="shared" ref="B4:C4" si="1">SUMIF($F$3:$Y$3,B$3,$F4:$Y4)</f>
        <v>5816000</v>
      </c>
      <c r="C4" s="47">
        <f t="shared" si="1"/>
        <v>1295000</v>
      </c>
      <c r="D4" s="47">
        <f t="shared" ref="D4:D9" si="7">B4-C4</f>
        <v>4521000</v>
      </c>
      <c r="E4" s="49">
        <f t="shared" ref="E4:E9" si="8">IFERROR(D4/B4,)</f>
        <v>0.7773383769</v>
      </c>
      <c r="F4" s="45">
        <f t="shared" ref="F4:G4" si="2">SUM(F5:F10)</f>
        <v>1404000</v>
      </c>
      <c r="G4" s="47">
        <f t="shared" si="2"/>
        <v>1295000</v>
      </c>
      <c r="H4" s="47">
        <f t="shared" ref="H4:H9" si="9">IF(G4&lt;&gt;0,-G4+F4,)</f>
        <v>109000</v>
      </c>
      <c r="I4" s="52">
        <f t="shared" ref="I4:I9" si="10">IFERROR(H4/F4,)</f>
        <v>0.07763532764</v>
      </c>
      <c r="J4" s="51"/>
      <c r="K4" s="45">
        <f t="shared" ref="K4:L4" si="3">SUM(K5:K10)</f>
        <v>1604000</v>
      </c>
      <c r="L4" s="47">
        <f t="shared" si="3"/>
        <v>0</v>
      </c>
      <c r="M4" s="47" t="str">
        <f t="shared" ref="M4:M9" si="11">IF(L4&lt;&gt;0,-L4+K4,)</f>
        <v/>
      </c>
      <c r="N4" s="52">
        <f t="shared" ref="N4:N9" si="12">IFERROR(M4/K4,)</f>
        <v>0</v>
      </c>
      <c r="O4" s="51"/>
      <c r="P4" s="45">
        <f t="shared" ref="P4:Q4" si="4">SUM(P5:P10)</f>
        <v>1404000</v>
      </c>
      <c r="Q4" s="47">
        <f t="shared" si="4"/>
        <v>0</v>
      </c>
      <c r="R4" s="47" t="str">
        <f t="shared" ref="R4:R9" si="13">IF(Q4&lt;&gt;0,-Q4+P4,)</f>
        <v/>
      </c>
      <c r="S4" s="52">
        <f t="shared" ref="S4:S9" si="14">IFERROR(R4/P4,)</f>
        <v>0</v>
      </c>
      <c r="T4" s="51"/>
      <c r="U4" s="45">
        <f t="shared" ref="U4:V4" si="5">SUM(U5:U10)</f>
        <v>1404000</v>
      </c>
      <c r="V4" s="47">
        <f t="shared" si="5"/>
        <v>0</v>
      </c>
      <c r="W4" s="47" t="str">
        <f t="shared" ref="W4:W9" si="15">IF(V4&lt;&gt;0,-V4+U4,)</f>
        <v/>
      </c>
      <c r="X4" s="52">
        <f t="shared" ref="X4:X9" si="16">IFERROR(W4/U4,)</f>
        <v>0</v>
      </c>
      <c r="Y4" s="51"/>
      <c r="Z4" s="42"/>
    </row>
    <row r="5" ht="14.25" customHeight="1">
      <c r="A5" s="70" t="s">
        <v>59</v>
      </c>
      <c r="B5" s="32">
        <f t="shared" ref="B5:C5" si="6">SUMIF($F$3:$Y$3,B$3,$F5:$Y5)</f>
        <v>4800000</v>
      </c>
      <c r="C5" s="34">
        <f t="shared" si="6"/>
        <v>1100000</v>
      </c>
      <c r="D5" s="34">
        <f t="shared" si="7"/>
        <v>3700000</v>
      </c>
      <c r="E5" s="37">
        <f t="shared" si="8"/>
        <v>0.7708333333</v>
      </c>
      <c r="F5" s="71">
        <v>1200000.0</v>
      </c>
      <c r="G5" s="72">
        <v>1100000.0</v>
      </c>
      <c r="H5" s="73">
        <f t="shared" si="9"/>
        <v>100000</v>
      </c>
      <c r="I5" s="60">
        <f t="shared" si="10"/>
        <v>0.08333333333</v>
      </c>
      <c r="J5" s="61"/>
      <c r="K5" s="71">
        <v>1200000.0</v>
      </c>
      <c r="L5" s="72"/>
      <c r="M5" s="73" t="str">
        <f t="shared" si="11"/>
        <v/>
      </c>
      <c r="N5" s="60">
        <f t="shared" si="12"/>
        <v>0</v>
      </c>
      <c r="O5" s="61"/>
      <c r="P5" s="71">
        <v>1200000.0</v>
      </c>
      <c r="Q5" s="72"/>
      <c r="R5" s="73" t="str">
        <f t="shared" si="13"/>
        <v/>
      </c>
      <c r="S5" s="60">
        <f t="shared" si="14"/>
        <v>0</v>
      </c>
      <c r="T5" s="61"/>
      <c r="U5" s="71">
        <v>1200000.0</v>
      </c>
      <c r="V5" s="72"/>
      <c r="W5" s="73" t="str">
        <f t="shared" si="15"/>
        <v/>
      </c>
      <c r="X5" s="60">
        <f t="shared" si="16"/>
        <v>0</v>
      </c>
      <c r="Y5" s="61"/>
      <c r="Z5" s="26"/>
    </row>
    <row r="6" ht="14.25" customHeight="1">
      <c r="A6" s="70" t="s">
        <v>61</v>
      </c>
      <c r="B6" s="74">
        <f t="shared" ref="B6:C6" si="17">SUMIF($F$3:$Y$3,B$3,$F6:$Y6)</f>
        <v>120000</v>
      </c>
      <c r="C6" s="73">
        <f t="shared" si="17"/>
        <v>20000</v>
      </c>
      <c r="D6" s="73">
        <f t="shared" si="7"/>
        <v>100000</v>
      </c>
      <c r="E6" s="57">
        <f t="shared" si="8"/>
        <v>0.8333333333</v>
      </c>
      <c r="F6" s="71">
        <v>30000.0</v>
      </c>
      <c r="G6" s="72">
        <v>20000.0</v>
      </c>
      <c r="H6" s="73">
        <f t="shared" si="9"/>
        <v>10000</v>
      </c>
      <c r="I6" s="60">
        <f t="shared" si="10"/>
        <v>0.3333333333</v>
      </c>
      <c r="J6" s="61"/>
      <c r="K6" s="71">
        <v>30000.0</v>
      </c>
      <c r="L6" s="72"/>
      <c r="M6" s="73" t="str">
        <f t="shared" si="11"/>
        <v/>
      </c>
      <c r="N6" s="60">
        <f t="shared" si="12"/>
        <v>0</v>
      </c>
      <c r="O6" s="61"/>
      <c r="P6" s="71">
        <v>30000.0</v>
      </c>
      <c r="Q6" s="72"/>
      <c r="R6" s="73" t="str">
        <f t="shared" si="13"/>
        <v/>
      </c>
      <c r="S6" s="60">
        <f t="shared" si="14"/>
        <v>0</v>
      </c>
      <c r="T6" s="61"/>
      <c r="U6" s="71">
        <v>30000.0</v>
      </c>
      <c r="V6" s="72"/>
      <c r="W6" s="73" t="str">
        <f t="shared" si="15"/>
        <v/>
      </c>
      <c r="X6" s="60">
        <f t="shared" si="16"/>
        <v>0</v>
      </c>
      <c r="Y6" s="61"/>
      <c r="Z6" s="26"/>
    </row>
    <row r="7" ht="14.25" customHeight="1">
      <c r="A7" s="70" t="s">
        <v>62</v>
      </c>
      <c r="B7" s="74">
        <f t="shared" ref="B7:C7" si="18">SUMIF($F$3:$Y$3,B$3,$F7:$Y7)</f>
        <v>560000</v>
      </c>
      <c r="C7" s="73">
        <f t="shared" si="18"/>
        <v>160000</v>
      </c>
      <c r="D7" s="73">
        <f t="shared" si="7"/>
        <v>400000</v>
      </c>
      <c r="E7" s="57">
        <f t="shared" si="8"/>
        <v>0.7142857143</v>
      </c>
      <c r="F7" s="71">
        <v>140000.0</v>
      </c>
      <c r="G7" s="72">
        <v>160000.0</v>
      </c>
      <c r="H7" s="73">
        <f t="shared" si="9"/>
        <v>-20000</v>
      </c>
      <c r="I7" s="60">
        <f t="shared" si="10"/>
        <v>-0.1428571429</v>
      </c>
      <c r="J7" s="61"/>
      <c r="K7" s="71">
        <v>140000.0</v>
      </c>
      <c r="L7" s="72"/>
      <c r="M7" s="73" t="str">
        <f t="shared" si="11"/>
        <v/>
      </c>
      <c r="N7" s="60">
        <f t="shared" si="12"/>
        <v>0</v>
      </c>
      <c r="O7" s="61"/>
      <c r="P7" s="71">
        <v>140000.0</v>
      </c>
      <c r="Q7" s="72"/>
      <c r="R7" s="73" t="str">
        <f t="shared" si="13"/>
        <v/>
      </c>
      <c r="S7" s="60">
        <f t="shared" si="14"/>
        <v>0</v>
      </c>
      <c r="T7" s="61"/>
      <c r="U7" s="71">
        <v>140000.0</v>
      </c>
      <c r="V7" s="72"/>
      <c r="W7" s="73" t="str">
        <f t="shared" si="15"/>
        <v/>
      </c>
      <c r="X7" s="60">
        <f t="shared" si="16"/>
        <v>0</v>
      </c>
      <c r="Y7" s="61"/>
    </row>
    <row r="8" ht="14.25" customHeight="1">
      <c r="A8" s="70" t="s">
        <v>63</v>
      </c>
      <c r="B8" s="74">
        <f t="shared" ref="B8:C8" si="19">SUMIF($F$3:$Y$3,B$3,$F8:$Y8)</f>
        <v>200000</v>
      </c>
      <c r="C8" s="73">
        <f t="shared" si="19"/>
        <v>0</v>
      </c>
      <c r="D8" s="73">
        <f t="shared" si="7"/>
        <v>200000</v>
      </c>
      <c r="E8" s="57">
        <f t="shared" si="8"/>
        <v>1</v>
      </c>
      <c r="F8" s="71">
        <v>0.0</v>
      </c>
      <c r="G8" s="72">
        <v>0.0</v>
      </c>
      <c r="H8" s="73" t="str">
        <f t="shared" si="9"/>
        <v/>
      </c>
      <c r="I8" s="60" t="str">
        <f t="shared" si="10"/>
        <v/>
      </c>
      <c r="J8" s="61"/>
      <c r="K8" s="71">
        <v>200000.0</v>
      </c>
      <c r="L8" s="72"/>
      <c r="M8" s="73" t="str">
        <f t="shared" si="11"/>
        <v/>
      </c>
      <c r="N8" s="60">
        <f t="shared" si="12"/>
        <v>0</v>
      </c>
      <c r="O8" s="61"/>
      <c r="P8" s="71">
        <v>0.0</v>
      </c>
      <c r="Q8" s="72"/>
      <c r="R8" s="73" t="str">
        <f t="shared" si="13"/>
        <v/>
      </c>
      <c r="S8" s="60" t="str">
        <f t="shared" si="14"/>
        <v/>
      </c>
      <c r="T8" s="61"/>
      <c r="U8" s="71">
        <v>0.0</v>
      </c>
      <c r="V8" s="72"/>
      <c r="W8" s="73" t="str">
        <f t="shared" si="15"/>
        <v/>
      </c>
      <c r="X8" s="60" t="str">
        <f t="shared" si="16"/>
        <v/>
      </c>
      <c r="Y8" s="61"/>
    </row>
    <row r="9" ht="14.25" customHeight="1">
      <c r="A9" s="70" t="s">
        <v>64</v>
      </c>
      <c r="B9" s="90">
        <f t="shared" ref="B9:C9" si="20">SUMIF($F$3:$Y$3,B$3,$F9:$Y9)</f>
        <v>136000</v>
      </c>
      <c r="C9" s="91">
        <f t="shared" si="20"/>
        <v>15000</v>
      </c>
      <c r="D9" s="91">
        <f t="shared" si="7"/>
        <v>121000</v>
      </c>
      <c r="E9" s="92">
        <f t="shared" si="8"/>
        <v>0.8897058824</v>
      </c>
      <c r="F9" s="93">
        <v>34000.0</v>
      </c>
      <c r="G9" s="94">
        <v>15000.0</v>
      </c>
      <c r="H9" s="91">
        <f t="shared" si="9"/>
        <v>19000</v>
      </c>
      <c r="I9" s="95">
        <f t="shared" si="10"/>
        <v>0.5588235294</v>
      </c>
      <c r="J9" s="96"/>
      <c r="K9" s="93">
        <v>34000.0</v>
      </c>
      <c r="L9" s="94"/>
      <c r="M9" s="91" t="str">
        <f t="shared" si="11"/>
        <v/>
      </c>
      <c r="N9" s="95">
        <f t="shared" si="12"/>
        <v>0</v>
      </c>
      <c r="O9" s="96"/>
      <c r="P9" s="93">
        <v>34000.0</v>
      </c>
      <c r="Q9" s="94"/>
      <c r="R9" s="91" t="str">
        <f t="shared" si="13"/>
        <v/>
      </c>
      <c r="S9" s="95">
        <f t="shared" si="14"/>
        <v>0</v>
      </c>
      <c r="T9" s="96"/>
      <c r="U9" s="93">
        <v>34000.0</v>
      </c>
      <c r="V9" s="94"/>
      <c r="W9" s="91" t="str">
        <f t="shared" si="15"/>
        <v/>
      </c>
      <c r="X9" s="95">
        <f t="shared" si="16"/>
        <v>0</v>
      </c>
      <c r="Y9" s="96"/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2:E2"/>
    <mergeCell ref="F2:J2"/>
    <mergeCell ref="K2:O2"/>
    <mergeCell ref="P2:T2"/>
    <mergeCell ref="U2:Y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